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0976B05B-21E3-44E8-BD16-3607665A47B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tundennachweis" sheetId="1" r:id="rId1"/>
    <sheet name="Einstellungen" sheetId="2" r:id="rId2"/>
  </sheets>
  <definedNames>
    <definedName name="_xlnm.Print_Area" localSheetId="1">Einstellungen!$A$1:$G$20</definedName>
    <definedName name="_xlnm.Print_Area" localSheetId="0">Überstundennachweis!$A$1:$M$51</definedName>
    <definedName name="_xlnm.Print_Titles" localSheetId="0">Überstundennachweis!$14:$14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5" i="1" l="1"/>
  <c r="A44" i="1"/>
  <c r="A43" i="1"/>
  <c r="B43" i="1" s="1"/>
  <c r="A42" i="1"/>
  <c r="A41" i="1"/>
  <c r="A40" i="1"/>
  <c r="A39" i="1"/>
  <c r="A38" i="1"/>
  <c r="A37" i="1"/>
  <c r="A36" i="1"/>
  <c r="H36" i="1" s="1"/>
  <c r="A35" i="1"/>
  <c r="A34" i="1"/>
  <c r="A33" i="1"/>
  <c r="B33" i="1" s="1"/>
  <c r="A32" i="1"/>
  <c r="A31" i="1"/>
  <c r="A30" i="1"/>
  <c r="A29" i="1"/>
  <c r="A28" i="1"/>
  <c r="A27" i="1"/>
  <c r="A26" i="1"/>
  <c r="H26" i="1" s="1"/>
  <c r="G25" i="1"/>
  <c r="A25" i="1"/>
  <c r="A24" i="1"/>
  <c r="A23" i="1"/>
  <c r="B23" i="1" s="1"/>
  <c r="A22" i="1"/>
  <c r="A21" i="1"/>
  <c r="A20" i="1"/>
  <c r="G20" i="1" s="1"/>
  <c r="A19" i="1"/>
  <c r="G18" i="1"/>
  <c r="A18" i="1"/>
  <c r="A17" i="1"/>
  <c r="A16" i="1"/>
  <c r="H16" i="1" s="1"/>
  <c r="A15" i="1"/>
  <c r="K10" i="1"/>
  <c r="K6" i="1"/>
  <c r="K5" i="1"/>
  <c r="A2" i="1"/>
  <c r="G43" i="1" l="1"/>
  <c r="G33" i="1"/>
  <c r="I33" i="1" s="1"/>
  <c r="B20" i="1"/>
  <c r="H23" i="1"/>
  <c r="B30" i="1"/>
  <c r="H33" i="1"/>
  <c r="B40" i="1"/>
  <c r="H43" i="1"/>
  <c r="G40" i="1"/>
  <c r="I40" i="1" s="1"/>
  <c r="I43" i="1"/>
  <c r="G30" i="1"/>
  <c r="I30" i="1" s="1"/>
  <c r="B17" i="1"/>
  <c r="H20" i="1"/>
  <c r="B27" i="1"/>
  <c r="H30" i="1"/>
  <c r="B37" i="1"/>
  <c r="H40" i="1"/>
  <c r="G15" i="1"/>
  <c r="G19" i="1"/>
  <c r="I19" i="1" s="1"/>
  <c r="G23" i="1"/>
  <c r="I23" i="1" s="1"/>
  <c r="G17" i="1"/>
  <c r="I17" i="1" s="1"/>
  <c r="K12" i="1" s="1"/>
  <c r="I20" i="1"/>
  <c r="G27" i="1"/>
  <c r="I27" i="1" s="1"/>
  <c r="G37" i="1"/>
  <c r="I37" i="1" s="1"/>
  <c r="H17" i="1"/>
  <c r="B24" i="1"/>
  <c r="H27" i="1"/>
  <c r="B34" i="1"/>
  <c r="H37" i="1"/>
  <c r="B44" i="1"/>
  <c r="G24" i="1"/>
  <c r="I24" i="1" s="1"/>
  <c r="G44" i="1"/>
  <c r="I44" i="1" s="1"/>
  <c r="G34" i="1"/>
  <c r="I34" i="1" s="1"/>
  <c r="B21" i="1"/>
  <c r="H24" i="1"/>
  <c r="B31" i="1"/>
  <c r="H34" i="1"/>
  <c r="B41" i="1"/>
  <c r="H44" i="1"/>
  <c r="G16" i="1"/>
  <c r="I16" i="1" s="1"/>
  <c r="G26" i="1"/>
  <c r="I26" i="1" s="1"/>
  <c r="G21" i="1"/>
  <c r="G41" i="1"/>
  <c r="I41" i="1" s="1"/>
  <c r="G31" i="1"/>
  <c r="I31" i="1" s="1"/>
  <c r="B18" i="1"/>
  <c r="H21" i="1"/>
  <c r="B28" i="1"/>
  <c r="H31" i="1"/>
  <c r="B38" i="1"/>
  <c r="H41" i="1"/>
  <c r="I21" i="1"/>
  <c r="G28" i="1"/>
  <c r="B15" i="1"/>
  <c r="H18" i="1"/>
  <c r="I18" i="1" s="1"/>
  <c r="B25" i="1"/>
  <c r="H28" i="1"/>
  <c r="B35" i="1"/>
  <c r="H38" i="1"/>
  <c r="G38" i="1" s="1"/>
  <c r="I38" i="1" s="1"/>
  <c r="B45" i="1"/>
  <c r="G35" i="1"/>
  <c r="I35" i="1" s="1"/>
  <c r="I28" i="1"/>
  <c r="G45" i="1"/>
  <c r="I45" i="1" s="1"/>
  <c r="H15" i="1"/>
  <c r="B22" i="1"/>
  <c r="H25" i="1"/>
  <c r="I25" i="1" s="1"/>
  <c r="B32" i="1"/>
  <c r="H35" i="1"/>
  <c r="B42" i="1"/>
  <c r="H45" i="1"/>
  <c r="G22" i="1"/>
  <c r="I22" i="1" s="1"/>
  <c r="G42" i="1"/>
  <c r="G32" i="1"/>
  <c r="B19" i="1"/>
  <c r="H22" i="1"/>
  <c r="B29" i="1"/>
  <c r="H32" i="1"/>
  <c r="B39" i="1"/>
  <c r="H42" i="1"/>
  <c r="G29" i="1"/>
  <c r="I29" i="1" s="1"/>
  <c r="I32" i="1"/>
  <c r="G39" i="1"/>
  <c r="I39" i="1" s="1"/>
  <c r="I42" i="1"/>
  <c r="B16" i="1"/>
  <c r="H19" i="1"/>
  <c r="B26" i="1"/>
  <c r="H29" i="1"/>
  <c r="B36" i="1"/>
  <c r="H39" i="1"/>
  <c r="G36" i="1"/>
  <c r="I36" i="1" s="1"/>
  <c r="H46" i="1" l="1"/>
  <c r="K8" i="1"/>
  <c r="G46" i="1"/>
  <c r="K7" i="1"/>
  <c r="I15" i="1"/>
  <c r="J46" i="1" l="1"/>
  <c r="I46" i="1"/>
  <c r="K11" i="1"/>
  <c r="K9" i="1"/>
  <c r="J15" i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</calcChain>
</file>

<file path=xl/sharedStrings.xml><?xml version="1.0" encoding="utf-8"?>
<sst xmlns="http://schemas.openxmlformats.org/spreadsheetml/2006/main" count="163" uniqueCount="77">
  <si>
    <t>ÜBERSTUNDENNACHWEIS</t>
  </si>
  <si>
    <t>Stammdaten</t>
  </si>
  <si>
    <t>Auswertung · Monatsübersicht</t>
  </si>
  <si>
    <t>Firma</t>
  </si>
  <si>
    <t>Lindenbach Handels GmbH</t>
  </si>
  <si>
    <t>Arbeitstage</t>
  </si>
  <si>
    <t>Mitarbeiter/in</t>
  </si>
  <si>
    <t>Lena Hoffmann</t>
  </si>
  <si>
    <t>Urlaub / Krank (Tage)</t>
  </si>
  <si>
    <t>Personalnummer</t>
  </si>
  <si>
    <t>PN-20416</t>
  </si>
  <si>
    <t>Ist-Stunden gesamt</t>
  </si>
  <si>
    <t>Abteilung</t>
  </si>
  <si>
    <t>Vertrieb</t>
  </si>
  <si>
    <t>Soll-Stunden gesamt</t>
  </si>
  <si>
    <t>Monat (1–12)</t>
  </si>
  <si>
    <t>Überstunden (Monat)</t>
  </si>
  <si>
    <t>Jahr</t>
  </si>
  <si>
    <t>Übertrag Vormonat</t>
  </si>
  <si>
    <t>Übertrag Vormonat (h)</t>
  </si>
  <si>
    <t>Saldo kumuliert</t>
  </si>
  <si>
    <t>davon genehmigt (h)</t>
  </si>
  <si>
    <t>Datum</t>
  </si>
  <si>
    <t>Wochentag</t>
  </si>
  <si>
    <t>Tagestyp</t>
  </si>
  <si>
    <t>Beginn</t>
  </si>
  <si>
    <t>Ende</t>
  </si>
  <si>
    <t>Pause
(Min.)</t>
  </si>
  <si>
    <t>Ist-
Stunden</t>
  </si>
  <si>
    <t>Soll-
Stunden</t>
  </si>
  <si>
    <t>Differenz</t>
  </si>
  <si>
    <t>Saldo
(kum.)</t>
  </si>
  <si>
    <t>Genehmigt</t>
  </si>
  <si>
    <t>Ausgleichsart</t>
  </si>
  <si>
    <t>Bemerkung</t>
  </si>
  <si>
    <t>Frei</t>
  </si>
  <si>
    <t>–</t>
  </si>
  <si>
    <t>Arbeit</t>
  </si>
  <si>
    <t>Ja</t>
  </si>
  <si>
    <t>Freizeitausgleich</t>
  </si>
  <si>
    <t>Angebotsphase Projekt</t>
  </si>
  <si>
    <t>Auszahlung</t>
  </si>
  <si>
    <t>Kundentermin vor Ort</t>
  </si>
  <si>
    <t>Offen</t>
  </si>
  <si>
    <t>Gleitzeit / Minusstunden</t>
  </si>
  <si>
    <t>Monatsabschluss</t>
  </si>
  <si>
    <t>Messevorbereitung</t>
  </si>
  <si>
    <t>Urlaub</t>
  </si>
  <si>
    <t>Reklamationsbearbeitung</t>
  </si>
  <si>
    <t>Krank</t>
  </si>
  <si>
    <t>Krankmeldung / AU eingereicht</t>
  </si>
  <si>
    <t>Summe / Monat</t>
  </si>
  <si>
    <t>Hinweis: Bernsteinfarbene Felder ausfüllen · graue Spalten berechnen sich automatisch. Beispielwerte bitte durch eigene Angaben ersetzen. Grundlagen (Sollstunden, Listen) im Blatt „Einstellungen“.</t>
  </si>
  <si>
    <t>Datum, Unterschrift Mitarbeiter/in</t>
  </si>
  <si>
    <t>Datum, Unterschrift Vorgesetzte/r</t>
  </si>
  <si>
    <t>EINSTELLUNGEN &amp; LISTEN</t>
  </si>
  <si>
    <t>Diese Werte steuern die automatischen Berechnungen und Auswahllisten im Nachweisblatt.</t>
  </si>
  <si>
    <t>Sollstunden je Wochentag</t>
  </si>
  <si>
    <t>Auswahllisten</t>
  </si>
  <si>
    <t>Nr.</t>
  </si>
  <si>
    <t>Sollstunden (h)</t>
  </si>
  <si>
    <t>Montag</t>
  </si>
  <si>
    <t>Dienstag</t>
  </si>
  <si>
    <t>Nein</t>
  </si>
  <si>
    <t>Mittwoch</t>
  </si>
  <si>
    <t>Übertrag</t>
  </si>
  <si>
    <t>Donnerstag</t>
  </si>
  <si>
    <t>Feiertag</t>
  </si>
  <si>
    <t>Freitag</t>
  </si>
  <si>
    <t>Samstag</t>
  </si>
  <si>
    <t>Sonntag</t>
  </si>
  <si>
    <t>Legende</t>
  </si>
  <si>
    <t>• Bernsteinfarbene Felder sind Eingabefelder – hier tragen Sie Ihre Werte ein.</t>
  </si>
  <si>
    <t>• Grau hinterlegte Spalten (Wochentag, Ist, Soll, Differenz, Saldo) werden automatisch berechnet.</t>
  </si>
  <si>
    <t>• Tagestyp „Urlaub“, „Krank“ oder „Feiertag“ zählt automatisch als Sollzeit erfüllt (Differenz 0).</t>
  </si>
  <si>
    <t>• Tagestyp „Frei“ setzt Soll und Ist auf 0 (Wochenende / arbeitsfreier Tag).</t>
  </si>
  <si>
    <t>• Der Saldo überträgt sich fortlaufend – der Startwert stammt aus „Übertrag Vormonat“.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</si>
</sst>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&quot; h&quot;"/>
    <numFmt numFmtId="165" formatCode="0.00&quot; h&quot;;[Red]\-0.00&quot; h&quot;"/>
    <numFmt numFmtId="166" formatCode="dd\.mm\.yyyy"/>
    <numFmt numFmtId="167" formatCode="hh:mm"/>
  </numFmts>
  <fonts count="16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.5"/>
      <color rgb="FF1F3864"/>
      <name val="Calibri"/>
      <charset val="1"/>
    </font>
    <font>
      <b/>
      <sz val="11"/>
      <color rgb="FFFFFFFF"/>
      <name val="Calibri"/>
      <charset val="1"/>
    </font>
    <font>
      <b/>
      <sz val="10"/>
      <color rgb="FF1F3864"/>
      <name val="Calibri"/>
      <charset val="1"/>
    </font>
    <font>
      <sz val="10"/>
      <color rgb="FF1A1A1A"/>
      <name val="Calibri"/>
      <charset val="1"/>
    </font>
    <font>
      <sz val="10"/>
      <color rgb="FF1F3864"/>
      <name val="Calibri"/>
      <charset val="1"/>
    </font>
    <font>
      <b/>
      <sz val="11"/>
      <color rgb="FF1F3864"/>
      <name val="Calibri"/>
      <charset val="1"/>
    </font>
    <font>
      <b/>
      <sz val="9.5"/>
      <color rgb="FFFFFFFF"/>
      <name val="Calibri"/>
      <charset val="1"/>
    </font>
    <font>
      <b/>
      <sz val="10.5"/>
      <color rgb="FFFFFFFF"/>
      <name val="Calibri"/>
      <charset val="1"/>
    </font>
    <font>
      <i/>
      <sz val="8.5"/>
      <color rgb="FF808080"/>
      <name val="Calibri"/>
      <charset val="1"/>
    </font>
    <font>
      <sz val="9"/>
      <color rgb="FF595959"/>
      <name val="Calibri"/>
      <charset val="1"/>
    </font>
    <font>
      <b/>
      <sz val="14"/>
      <color rgb="FFFFFFFF"/>
      <name val="Calibri"/>
      <charset val="1"/>
    </font>
    <font>
      <i/>
      <sz val="9"/>
      <color rgb="FF595959"/>
      <name val="Calibri"/>
      <charset val="1"/>
    </font>
    <font>
      <sz val="10"/>
      <name val="Calibri"/>
      <charset val="1"/>
    </font>
    <font>
      <sz val="9"/>
      <color rgb="FF40404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D9E1F2"/>
        <bgColor rgb="FFE4E7EC"/>
      </patternFill>
    </fill>
    <fill>
      <patternFill patternType="solid">
        <fgColor rgb="FF2E5496"/>
        <bgColor rgb="FF1F3864"/>
      </patternFill>
    </fill>
    <fill>
      <patternFill patternType="solid">
        <fgColor rgb="FFF3F6FB"/>
        <bgColor rgb="FFF1F3F7"/>
      </patternFill>
    </fill>
    <fill>
      <patternFill patternType="solid">
        <fgColor rgb="FFFFF6E0"/>
        <bgColor rgb="FFF1F3F7"/>
      </patternFill>
    </fill>
    <fill>
      <patternFill patternType="solid">
        <fgColor rgb="FFF1F3F7"/>
        <bgColor rgb="FFF3F6FB"/>
      </patternFill>
    </fill>
    <fill>
      <patternFill patternType="solid">
        <fgColor rgb="FFFFFFFF"/>
        <bgColor rgb="FFF3F6FB"/>
      </patternFill>
    </fill>
  </fills>
  <borders count="5">
    <border>
      <left/>
      <right/>
      <top/>
      <bottom/>
      <diagonal/>
    </border>
    <border>
      <left style="thin">
        <color rgb="FFBFC4CC"/>
      </left>
      <right/>
      <top style="thin">
        <color rgb="FFBFC4CC"/>
      </top>
      <bottom style="thin">
        <color rgb="FFBFC4CC"/>
      </bottom>
      <diagonal/>
    </border>
    <border>
      <left style="thin">
        <color rgb="FFBFC4CC"/>
      </left>
      <right style="thin">
        <color rgb="FFBFC4CC"/>
      </right>
      <top style="thin">
        <color rgb="FFBFC4CC"/>
      </top>
      <bottom style="thin">
        <color rgb="FFBFC4CC"/>
      </bottom>
      <diagonal/>
    </border>
    <border>
      <left style="thin">
        <color rgb="FFBFC4CC"/>
      </left>
      <right style="thin">
        <color rgb="FFBFC4CC"/>
      </right>
      <top style="medium">
        <color rgb="FF1F3864"/>
      </top>
      <bottom style="thin">
        <color rgb="FFBFC4CC"/>
      </bottom>
      <diagonal/>
    </border>
    <border>
      <left/>
      <right/>
      <top style="thin">
        <color rgb="FF1A1A1A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0" fillId="0" borderId="0" xfId="0" applyFont="1" applyAlignment="1">
      <alignment vertical="center" wrapText="1"/>
    </xf>
    <xf numFmtId="0" fontId="9" fillId="2" borderId="3" xfId="0" applyFont="1" applyFill="1" applyBorder="1" applyAlignment="1">
      <alignment horizontal="right" vertical="center" indent="1"/>
    </xf>
    <xf numFmtId="165" fontId="7" fillId="3" borderId="1" xfId="0" applyNumberFormat="1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vertical="center" indent="1"/>
    </xf>
    <xf numFmtId="165" fontId="5" fillId="7" borderId="1" xfId="0" applyNumberFormat="1" applyFont="1" applyFill="1" applyBorder="1" applyAlignment="1">
      <alignment horizontal="right" vertical="center" indent="1"/>
    </xf>
    <xf numFmtId="0" fontId="0" fillId="8" borderId="0" xfId="0" applyFill="1"/>
    <xf numFmtId="164" fontId="5" fillId="7" borderId="1" xfId="0" applyNumberFormat="1" applyFont="1" applyFill="1" applyBorder="1" applyAlignment="1">
      <alignment horizontal="right" vertical="center" indent="1"/>
    </xf>
    <xf numFmtId="1" fontId="5" fillId="7" borderId="1" xfId="0" applyNumberFormat="1" applyFont="1" applyFill="1" applyBorder="1" applyAlignment="1">
      <alignment horizontal="right" vertical="center" indent="1"/>
    </xf>
    <xf numFmtId="0" fontId="6" fillId="5" borderId="1" xfId="0" applyFont="1" applyFill="1" applyBorder="1" applyAlignment="1">
      <alignment vertical="center" indent="1"/>
    </xf>
    <xf numFmtId="0" fontId="5" fillId="6" borderId="1" xfId="0" applyFont="1" applyFill="1" applyBorder="1" applyAlignment="1">
      <alignment vertical="center" indent="1"/>
    </xf>
    <xf numFmtId="0" fontId="4" fillId="5" borderId="0" xfId="0" applyFont="1" applyFill="1" applyAlignment="1">
      <alignment vertical="center" indent="1"/>
    </xf>
    <xf numFmtId="0" fontId="3" fillId="4" borderId="0" xfId="0" applyFont="1" applyFill="1" applyAlignment="1">
      <alignment vertical="center" indent="1"/>
    </xf>
    <xf numFmtId="0" fontId="2" fillId="3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5" fillId="6" borderId="2" xfId="0" applyFont="1" applyFill="1" applyBorder="1" applyAlignment="1">
      <alignment vertical="center" indent="1"/>
    </xf>
    <xf numFmtId="164" fontId="5" fillId="6" borderId="2" xfId="0" applyNumberFormat="1" applyFont="1" applyFill="1" applyBorder="1" applyAlignment="1">
      <alignment vertical="center" indent="1"/>
    </xf>
    <xf numFmtId="0" fontId="8" fillId="2" borderId="2" xfId="0" applyFont="1" applyFill="1" applyBorder="1" applyAlignment="1">
      <alignment horizontal="center" vertical="center" wrapText="1"/>
    </xf>
    <xf numFmtId="166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left" indent="1"/>
    </xf>
    <xf numFmtId="0" fontId="5" fillId="6" borderId="2" xfId="0" applyFont="1" applyFill="1" applyBorder="1" applyAlignment="1">
      <alignment horizontal="center"/>
    </xf>
    <xf numFmtId="167" fontId="0" fillId="6" borderId="2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165" fontId="4" fillId="7" borderId="2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horizontal="left" indent="1"/>
    </xf>
    <xf numFmtId="164" fontId="9" fillId="2" borderId="3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14" fillId="0" borderId="2" xfId="0" applyFont="1" applyBorder="1"/>
    <xf numFmtId="0" fontId="0" fillId="0" borderId="4" xfId="0" applyBorder="1"/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vertical="center" indent="1"/>
    </xf>
    <xf numFmtId="0" fontId="13" fillId="0" borderId="0" xfId="0" applyFont="1"/>
    <xf numFmtId="0" fontId="15" fillId="0" borderId="0" xfId="0" applyFont="1"/>
  </cellXfs>
  <cellStyles count="1">
    <cellStyle name="Standard" xfId="0" builtinId="0"/>
  </cellStyles>
  <dxfs count="1">
    <dxf>
      <fill>
        <patternFill>
          <bgColor rgb="FFE4E7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4CC"/>
      <rgbColor rgb="FF808080"/>
      <rgbColor rgb="FF9999FF"/>
      <rgbColor rgb="FF993366"/>
      <rgbColor rgb="FFFFF6E0"/>
      <rgbColor rgb="FFF1F3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6FB"/>
      <rgbColor rgb="FFE4E7E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1A1A1A"/>
      <rgbColor rgb="FF993300"/>
      <rgbColor rgb="FF993366"/>
      <rgbColor rgb="FF2E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showGridLines="0" tabSelected="1" zoomScaleNormal="100" workbookViewId="0">
      <pane ySplit="14" topLeftCell="A15" activePane="bottomLeft" state="frozen"/>
      <selection pane="bottomLeft" activeCell="Q48" sqref="Q48"/>
    </sheetView>
  </sheetViews>
  <sheetFormatPr baseColWidth="10" defaultColWidth="8.7109375" defaultRowHeight="15" x14ac:dyDescent="0.25"/>
  <cols>
    <col min="1" max="1" width="10.140625" bestFit="1" customWidth="1"/>
    <col min="2" max="2" width="12.42578125" bestFit="1" customWidth="1"/>
    <col min="3" max="3" width="7.85546875" bestFit="1" customWidth="1"/>
    <col min="4" max="4" width="6.28515625" bestFit="1" customWidth="1"/>
    <col min="5" max="6" width="5.5703125" bestFit="1" customWidth="1"/>
    <col min="7" max="9" width="8.140625" bestFit="1" customWidth="1"/>
    <col min="10" max="10" width="6.140625" bestFit="1" customWidth="1"/>
    <col min="11" max="11" width="9.7109375" bestFit="1" customWidth="1"/>
    <col min="12" max="12" width="16.140625" bestFit="1" customWidth="1"/>
    <col min="13" max="13" width="30.42578125" bestFit="1" customWidth="1"/>
  </cols>
  <sheetData>
    <row r="1" spans="1:13" ht="39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9.5" customHeight="1" x14ac:dyDescent="0.25">
      <c r="A2" s="13" t="str">
        <f>CONCATENATE("Monatlicher Arbeitszeit- und Überstundennachweis · ",CHOOSE($C$9,"Januar","Februar","März","April","Mai","Juni","Juli","August","September","Oktober","November","Dezember")," ",$C$10)</f>
        <v>Monatlicher Arbeitszeit- und Überstundennachweis · März 2026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6" customHeight="1" x14ac:dyDescent="0.25"/>
    <row r="4" spans="1:13" ht="19.5" customHeight="1" x14ac:dyDescent="0.25">
      <c r="A4" s="12" t="s">
        <v>1</v>
      </c>
      <c r="B4" s="12"/>
      <c r="C4" s="12"/>
      <c r="D4" s="12"/>
      <c r="E4" s="12"/>
      <c r="F4" s="12"/>
      <c r="H4" s="12" t="s">
        <v>2</v>
      </c>
      <c r="I4" s="12"/>
      <c r="J4" s="12"/>
      <c r="K4" s="12"/>
      <c r="L4" s="12"/>
      <c r="M4" s="12"/>
    </row>
    <row r="5" spans="1:13" x14ac:dyDescent="0.25">
      <c r="A5" s="11" t="s">
        <v>3</v>
      </c>
      <c r="B5" s="11"/>
      <c r="C5" s="10" t="s">
        <v>4</v>
      </c>
      <c r="D5" s="10"/>
      <c r="E5" s="10"/>
      <c r="F5" s="10"/>
      <c r="H5" s="9" t="s">
        <v>5</v>
      </c>
      <c r="I5" s="9"/>
      <c r="J5" s="9"/>
      <c r="K5" s="8">
        <f>COUNTIF($C$15:$C$45,"Arbeit")</f>
        <v>19</v>
      </c>
      <c r="L5" s="8"/>
      <c r="M5" s="8"/>
    </row>
    <row r="6" spans="1:13" x14ac:dyDescent="0.25">
      <c r="A6" s="11" t="s">
        <v>6</v>
      </c>
      <c r="B6" s="11"/>
      <c r="C6" s="10" t="s">
        <v>7</v>
      </c>
      <c r="D6" s="10"/>
      <c r="E6" s="10"/>
      <c r="F6" s="10"/>
      <c r="H6" s="9" t="s">
        <v>8</v>
      </c>
      <c r="I6" s="9"/>
      <c r="J6" s="9"/>
      <c r="K6" s="8">
        <f>COUNTIF($C$15:$C$45,"Urlaub")+COUNTIF($C$15:$C$45,"Krank")</f>
        <v>3</v>
      </c>
      <c r="L6" s="8"/>
      <c r="M6" s="8"/>
    </row>
    <row r="7" spans="1:13" x14ac:dyDescent="0.25">
      <c r="A7" s="11" t="s">
        <v>9</v>
      </c>
      <c r="B7" s="11"/>
      <c r="C7" s="10" t="s">
        <v>10</v>
      </c>
      <c r="D7" s="10"/>
      <c r="E7" s="10"/>
      <c r="F7" s="10"/>
      <c r="H7" s="9" t="s">
        <v>11</v>
      </c>
      <c r="I7" s="9"/>
      <c r="J7" s="9"/>
      <c r="K7" s="7">
        <f>SUM($G$15:$G$45)</f>
        <v>181.25</v>
      </c>
      <c r="L7" s="7"/>
      <c r="M7" s="7"/>
    </row>
    <row r="8" spans="1:13" x14ac:dyDescent="0.25">
      <c r="A8" s="11" t="s">
        <v>12</v>
      </c>
      <c r="B8" s="11"/>
      <c r="C8" s="10" t="s">
        <v>13</v>
      </c>
      <c r="D8" s="10"/>
      <c r="E8" s="10"/>
      <c r="F8" s="10"/>
      <c r="H8" s="9" t="s">
        <v>14</v>
      </c>
      <c r="I8" s="9"/>
      <c r="J8" s="9"/>
      <c r="K8" s="7">
        <f>SUM($H$15:$H$45)</f>
        <v>176</v>
      </c>
      <c r="L8" s="7"/>
      <c r="M8" s="7"/>
    </row>
    <row r="9" spans="1:13" x14ac:dyDescent="0.25">
      <c r="A9" s="11" t="s">
        <v>15</v>
      </c>
      <c r="B9" s="11"/>
      <c r="C9" s="15">
        <v>3</v>
      </c>
      <c r="D9" s="6"/>
      <c r="E9" s="6"/>
      <c r="F9" s="6"/>
      <c r="H9" s="9" t="s">
        <v>16</v>
      </c>
      <c r="I9" s="9"/>
      <c r="J9" s="9"/>
      <c r="K9" s="5">
        <f>SUM($I$15:$I$45)</f>
        <v>5.25</v>
      </c>
      <c r="L9" s="5"/>
      <c r="M9" s="5"/>
    </row>
    <row r="10" spans="1:13" x14ac:dyDescent="0.25">
      <c r="A10" s="11" t="s">
        <v>17</v>
      </c>
      <c r="B10" s="11"/>
      <c r="C10" s="15">
        <v>2026</v>
      </c>
      <c r="D10" s="6"/>
      <c r="E10" s="6"/>
      <c r="F10" s="6"/>
      <c r="H10" s="9" t="s">
        <v>18</v>
      </c>
      <c r="I10" s="9"/>
      <c r="J10" s="9"/>
      <c r="K10" s="7">
        <f>$C$11</f>
        <v>3.5</v>
      </c>
      <c r="L10" s="7"/>
      <c r="M10" s="7"/>
    </row>
    <row r="11" spans="1:13" x14ac:dyDescent="0.25">
      <c r="A11" s="11" t="s">
        <v>19</v>
      </c>
      <c r="B11" s="11"/>
      <c r="C11" s="16">
        <v>3.5</v>
      </c>
      <c r="D11" s="6"/>
      <c r="E11" s="6"/>
      <c r="F11" s="6"/>
      <c r="H11" s="4" t="s">
        <v>20</v>
      </c>
      <c r="I11" s="4"/>
      <c r="J11" s="4"/>
      <c r="K11" s="3">
        <f>$C$11+SUM($I$15:$I$45)</f>
        <v>8.75</v>
      </c>
      <c r="L11" s="3"/>
      <c r="M11" s="3"/>
    </row>
    <row r="12" spans="1:13" x14ac:dyDescent="0.25">
      <c r="H12" s="9" t="s">
        <v>21</v>
      </c>
      <c r="I12" s="9"/>
      <c r="J12" s="9"/>
      <c r="K12" s="7">
        <f>SUMIFS($I$15:$I$45,$K$15:$K$45,"Ja",$I$15:$I$45,"&gt;0")</f>
        <v>8.25</v>
      </c>
      <c r="L12" s="7"/>
      <c r="M12" s="7"/>
    </row>
    <row r="13" spans="1:13" ht="6" customHeight="1" x14ac:dyDescent="0.25"/>
    <row r="14" spans="1:13" ht="30" customHeight="1" x14ac:dyDescent="0.25">
      <c r="A14" s="17" t="s">
        <v>22</v>
      </c>
      <c r="B14" s="17" t="s">
        <v>23</v>
      </c>
      <c r="C14" s="17" t="s">
        <v>24</v>
      </c>
      <c r="D14" s="17" t="s">
        <v>25</v>
      </c>
      <c r="E14" s="17" t="s">
        <v>26</v>
      </c>
      <c r="F14" s="17" t="s">
        <v>27</v>
      </c>
      <c r="G14" s="17" t="s">
        <v>28</v>
      </c>
      <c r="H14" s="17" t="s">
        <v>29</v>
      </c>
      <c r="I14" s="17" t="s">
        <v>30</v>
      </c>
      <c r="J14" s="17" t="s">
        <v>31</v>
      </c>
      <c r="K14" s="17" t="s">
        <v>32</v>
      </c>
      <c r="L14" s="17" t="s">
        <v>33</v>
      </c>
      <c r="M14" s="17" t="s">
        <v>34</v>
      </c>
    </row>
    <row r="15" spans="1:13" ht="15" customHeight="1" x14ac:dyDescent="0.25">
      <c r="A15" s="18">
        <f t="shared" ref="A15:A45" si="0">IF((ROW()-14)&lt;=DAY(EOMONTH(DATE($C$10,$C$9,1),0)),DATE($C$10,$C$9,ROW()-14),"")</f>
        <v>46082</v>
      </c>
      <c r="B15" s="19" t="str">
        <f t="shared" ref="B15:B45" si="1">IF($A15="","",CHOOSE(WEEKDAY($A15,2),"Montag","Dienstag","Mittwoch","Donnerstag","Freitag","Samstag","Sonntag"))</f>
        <v>Sonntag</v>
      </c>
      <c r="C15" s="20" t="s">
        <v>35</v>
      </c>
      <c r="D15" s="21"/>
      <c r="E15" s="21"/>
      <c r="F15" s="22"/>
      <c r="G15" s="23">
        <f t="shared" ref="G15:G45" si="2">IF($A15="","",IF(OR($C15="Arbeit",$C15=""),IF(AND($D15&lt;&gt;"",$E15&lt;&gt;""),ROUND(($E15-$D15)*24-$F15/60,2),0),IF(OR($C15="Urlaub",$C15="Krank",$C15="Feiertag"),$H15,0)))</f>
        <v>0</v>
      </c>
      <c r="H15" s="23">
        <f>IF($A15="","",IF($C15="Frei",0,INDEX(Einstellungen!$C$6:$C$12,WEEKDAY($A15,2))))</f>
        <v>0</v>
      </c>
      <c r="I15" s="24">
        <f t="shared" ref="I15:I45" si="3">IF($A15="","",$G15-$H15)</f>
        <v>0</v>
      </c>
      <c r="J15" s="25">
        <f>IF($A15="","",$C$11+$I15)</f>
        <v>3.5</v>
      </c>
      <c r="K15" s="26"/>
      <c r="L15" s="26" t="s">
        <v>36</v>
      </c>
      <c r="M15" s="27"/>
    </row>
    <row r="16" spans="1:13" ht="15" customHeight="1" x14ac:dyDescent="0.25">
      <c r="A16" s="18">
        <f t="shared" si="0"/>
        <v>46083</v>
      </c>
      <c r="B16" s="19" t="str">
        <f t="shared" si="1"/>
        <v>Montag</v>
      </c>
      <c r="C16" s="20" t="s">
        <v>37</v>
      </c>
      <c r="D16" s="21">
        <v>0.33333333333333298</v>
      </c>
      <c r="E16" s="21">
        <v>0.6875</v>
      </c>
      <c r="F16" s="22">
        <v>30</v>
      </c>
      <c r="G16" s="23">
        <f t="shared" si="2"/>
        <v>8</v>
      </c>
      <c r="H16" s="23">
        <f>IF($A16="","",IF($C16="Frei",0,INDEX(Einstellungen!$C$6:$C$12,WEEKDAY($A16,2))))</f>
        <v>8</v>
      </c>
      <c r="I16" s="24">
        <f t="shared" si="3"/>
        <v>0</v>
      </c>
      <c r="J16" s="25">
        <f t="shared" ref="J16:J45" si="4">IF($A16="","",$J15+$I16)</f>
        <v>3.5</v>
      </c>
      <c r="K16" s="26"/>
      <c r="L16" s="26" t="s">
        <v>36</v>
      </c>
      <c r="M16" s="27"/>
    </row>
    <row r="17" spans="1:13" ht="15" customHeight="1" x14ac:dyDescent="0.25">
      <c r="A17" s="18">
        <f t="shared" si="0"/>
        <v>46084</v>
      </c>
      <c r="B17" s="19" t="str">
        <f t="shared" si="1"/>
        <v>Dienstag</v>
      </c>
      <c r="C17" s="20" t="s">
        <v>37</v>
      </c>
      <c r="D17" s="21">
        <v>0.33333333333333298</v>
      </c>
      <c r="E17" s="21">
        <v>0.75</v>
      </c>
      <c r="F17" s="22">
        <v>45</v>
      </c>
      <c r="G17" s="23">
        <f t="shared" si="2"/>
        <v>9.25</v>
      </c>
      <c r="H17" s="23">
        <f>IF($A17="","",IF($C17="Frei",0,INDEX(Einstellungen!$C$6:$C$12,WEEKDAY($A17,2))))</f>
        <v>8</v>
      </c>
      <c r="I17" s="24">
        <f t="shared" si="3"/>
        <v>1.25</v>
      </c>
      <c r="J17" s="25">
        <f t="shared" si="4"/>
        <v>4.75</v>
      </c>
      <c r="K17" s="26" t="s">
        <v>38</v>
      </c>
      <c r="L17" s="26" t="s">
        <v>39</v>
      </c>
      <c r="M17" s="27" t="s">
        <v>40</v>
      </c>
    </row>
    <row r="18" spans="1:13" ht="15" customHeight="1" x14ac:dyDescent="0.25">
      <c r="A18" s="18">
        <f t="shared" si="0"/>
        <v>46085</v>
      </c>
      <c r="B18" s="19" t="str">
        <f t="shared" si="1"/>
        <v>Mittwoch</v>
      </c>
      <c r="C18" s="20" t="s">
        <v>37</v>
      </c>
      <c r="D18" s="21">
        <v>0.33333333333333298</v>
      </c>
      <c r="E18" s="21">
        <v>0.6875</v>
      </c>
      <c r="F18" s="22">
        <v>30</v>
      </c>
      <c r="G18" s="23">
        <f t="shared" si="2"/>
        <v>8</v>
      </c>
      <c r="H18" s="23">
        <f>IF($A18="","",IF($C18="Frei",0,INDEX(Einstellungen!$C$6:$C$12,WEEKDAY($A18,2))))</f>
        <v>8</v>
      </c>
      <c r="I18" s="24">
        <f t="shared" si="3"/>
        <v>0</v>
      </c>
      <c r="J18" s="25">
        <f t="shared" si="4"/>
        <v>4.75</v>
      </c>
      <c r="K18" s="26"/>
      <c r="L18" s="26" t="s">
        <v>36</v>
      </c>
      <c r="M18" s="27"/>
    </row>
    <row r="19" spans="1:13" ht="15" customHeight="1" x14ac:dyDescent="0.25">
      <c r="A19" s="18">
        <f t="shared" si="0"/>
        <v>46086</v>
      </c>
      <c r="B19" s="19" t="str">
        <f t="shared" si="1"/>
        <v>Donnerstag</v>
      </c>
      <c r="C19" s="20" t="s">
        <v>37</v>
      </c>
      <c r="D19" s="21">
        <v>0.33333333333333298</v>
      </c>
      <c r="E19" s="21">
        <v>0.71875</v>
      </c>
      <c r="F19" s="22">
        <v>45</v>
      </c>
      <c r="G19" s="23">
        <f t="shared" si="2"/>
        <v>8.5</v>
      </c>
      <c r="H19" s="23">
        <f>IF($A19="","",IF($C19="Frei",0,INDEX(Einstellungen!$C$6:$C$12,WEEKDAY($A19,2))))</f>
        <v>8</v>
      </c>
      <c r="I19" s="24">
        <f t="shared" si="3"/>
        <v>0.5</v>
      </c>
      <c r="J19" s="25">
        <f t="shared" si="4"/>
        <v>5.25</v>
      </c>
      <c r="K19" s="26" t="s">
        <v>38</v>
      </c>
      <c r="L19" s="26" t="s">
        <v>41</v>
      </c>
      <c r="M19" s="27" t="s">
        <v>42</v>
      </c>
    </row>
    <row r="20" spans="1:13" ht="15" customHeight="1" x14ac:dyDescent="0.25">
      <c r="A20" s="18">
        <f t="shared" si="0"/>
        <v>46087</v>
      </c>
      <c r="B20" s="19" t="str">
        <f t="shared" si="1"/>
        <v>Freitag</v>
      </c>
      <c r="C20" s="20" t="s">
        <v>37</v>
      </c>
      <c r="D20" s="21">
        <v>0.33333333333333298</v>
      </c>
      <c r="E20" s="21">
        <v>0.64583333333333304</v>
      </c>
      <c r="F20" s="22">
        <v>30</v>
      </c>
      <c r="G20" s="23">
        <f t="shared" si="2"/>
        <v>7</v>
      </c>
      <c r="H20" s="23">
        <f>IF($A20="","",IF($C20="Frei",0,INDEX(Einstellungen!$C$6:$C$12,WEEKDAY($A20,2))))</f>
        <v>8</v>
      </c>
      <c r="I20" s="24">
        <f t="shared" si="3"/>
        <v>-1</v>
      </c>
      <c r="J20" s="25">
        <f t="shared" si="4"/>
        <v>4.25</v>
      </c>
      <c r="K20" s="26" t="s">
        <v>43</v>
      </c>
      <c r="L20" s="26" t="s">
        <v>36</v>
      </c>
      <c r="M20" s="27" t="s">
        <v>44</v>
      </c>
    </row>
    <row r="21" spans="1:13" ht="15" customHeight="1" x14ac:dyDescent="0.25">
      <c r="A21" s="18">
        <f t="shared" si="0"/>
        <v>46088</v>
      </c>
      <c r="B21" s="19" t="str">
        <f t="shared" si="1"/>
        <v>Samstag</v>
      </c>
      <c r="C21" s="20" t="s">
        <v>35</v>
      </c>
      <c r="D21" s="21"/>
      <c r="E21" s="21"/>
      <c r="F21" s="22"/>
      <c r="G21" s="23">
        <f t="shared" si="2"/>
        <v>0</v>
      </c>
      <c r="H21" s="23">
        <f>IF($A21="","",IF($C21="Frei",0,INDEX(Einstellungen!$C$6:$C$12,WEEKDAY($A21,2))))</f>
        <v>0</v>
      </c>
      <c r="I21" s="24">
        <f t="shared" si="3"/>
        <v>0</v>
      </c>
      <c r="J21" s="25">
        <f t="shared" si="4"/>
        <v>4.25</v>
      </c>
      <c r="K21" s="26"/>
      <c r="L21" s="26" t="s">
        <v>36</v>
      </c>
      <c r="M21" s="27"/>
    </row>
    <row r="22" spans="1:13" ht="15" customHeight="1" x14ac:dyDescent="0.25">
      <c r="A22" s="18">
        <f t="shared" si="0"/>
        <v>46089</v>
      </c>
      <c r="B22" s="19" t="str">
        <f t="shared" si="1"/>
        <v>Sonntag</v>
      </c>
      <c r="C22" s="20" t="s">
        <v>35</v>
      </c>
      <c r="D22" s="21"/>
      <c r="E22" s="21"/>
      <c r="F22" s="22"/>
      <c r="G22" s="23">
        <f t="shared" si="2"/>
        <v>0</v>
      </c>
      <c r="H22" s="23">
        <f>IF($A22="","",IF($C22="Frei",0,INDEX(Einstellungen!$C$6:$C$12,WEEKDAY($A22,2))))</f>
        <v>0</v>
      </c>
      <c r="I22" s="24">
        <f t="shared" si="3"/>
        <v>0</v>
      </c>
      <c r="J22" s="25">
        <f t="shared" si="4"/>
        <v>4.25</v>
      </c>
      <c r="K22" s="26"/>
      <c r="L22" s="26" t="s">
        <v>36</v>
      </c>
      <c r="M22" s="27"/>
    </row>
    <row r="23" spans="1:13" ht="15" customHeight="1" x14ac:dyDescent="0.25">
      <c r="A23" s="18">
        <f t="shared" si="0"/>
        <v>46090</v>
      </c>
      <c r="B23" s="19" t="str">
        <f t="shared" si="1"/>
        <v>Montag</v>
      </c>
      <c r="C23" s="20" t="s">
        <v>37</v>
      </c>
      <c r="D23" s="21">
        <v>0.33333333333333298</v>
      </c>
      <c r="E23" s="21">
        <v>0.73958333333333304</v>
      </c>
      <c r="F23" s="22">
        <v>45</v>
      </c>
      <c r="G23" s="23">
        <f t="shared" si="2"/>
        <v>9</v>
      </c>
      <c r="H23" s="23">
        <f>IF($A23="","",IF($C23="Frei",0,INDEX(Einstellungen!$C$6:$C$12,WEEKDAY($A23,2))))</f>
        <v>8</v>
      </c>
      <c r="I23" s="24">
        <f t="shared" si="3"/>
        <v>1</v>
      </c>
      <c r="J23" s="25">
        <f t="shared" si="4"/>
        <v>5.25</v>
      </c>
      <c r="K23" s="26" t="s">
        <v>38</v>
      </c>
      <c r="L23" s="26" t="s">
        <v>39</v>
      </c>
      <c r="M23" s="27" t="s">
        <v>45</v>
      </c>
    </row>
    <row r="24" spans="1:13" ht="15" customHeight="1" x14ac:dyDescent="0.25">
      <c r="A24" s="18">
        <f t="shared" si="0"/>
        <v>46091</v>
      </c>
      <c r="B24" s="19" t="str">
        <f t="shared" si="1"/>
        <v>Dienstag</v>
      </c>
      <c r="C24" s="20" t="s">
        <v>37</v>
      </c>
      <c r="D24" s="21">
        <v>0.33333333333333298</v>
      </c>
      <c r="E24" s="21">
        <v>0.6875</v>
      </c>
      <c r="F24" s="22">
        <v>30</v>
      </c>
      <c r="G24" s="23">
        <f t="shared" si="2"/>
        <v>8</v>
      </c>
      <c r="H24" s="23">
        <f>IF($A24="","",IF($C24="Frei",0,INDEX(Einstellungen!$C$6:$C$12,WEEKDAY($A24,2))))</f>
        <v>8</v>
      </c>
      <c r="I24" s="24">
        <f t="shared" si="3"/>
        <v>0</v>
      </c>
      <c r="J24" s="25">
        <f t="shared" si="4"/>
        <v>5.25</v>
      </c>
      <c r="K24" s="26"/>
      <c r="L24" s="26" t="s">
        <v>36</v>
      </c>
      <c r="M24" s="27"/>
    </row>
    <row r="25" spans="1:13" ht="15" customHeight="1" x14ac:dyDescent="0.25">
      <c r="A25" s="18">
        <f t="shared" si="0"/>
        <v>46092</v>
      </c>
      <c r="B25" s="19" t="str">
        <f t="shared" si="1"/>
        <v>Mittwoch</v>
      </c>
      <c r="C25" s="20" t="s">
        <v>37</v>
      </c>
      <c r="D25" s="21">
        <v>0.33333333333333298</v>
      </c>
      <c r="E25" s="21">
        <v>0.75</v>
      </c>
      <c r="F25" s="22">
        <v>45</v>
      </c>
      <c r="G25" s="23">
        <f t="shared" si="2"/>
        <v>9.25</v>
      </c>
      <c r="H25" s="23">
        <f>IF($A25="","",IF($C25="Frei",0,INDEX(Einstellungen!$C$6:$C$12,WEEKDAY($A25,2))))</f>
        <v>8</v>
      </c>
      <c r="I25" s="24">
        <f t="shared" si="3"/>
        <v>1.25</v>
      </c>
      <c r="J25" s="25">
        <f t="shared" si="4"/>
        <v>6.5</v>
      </c>
      <c r="K25" s="26" t="s">
        <v>38</v>
      </c>
      <c r="L25" s="26" t="s">
        <v>41</v>
      </c>
      <c r="M25" s="27" t="s">
        <v>46</v>
      </c>
    </row>
    <row r="26" spans="1:13" ht="15" customHeight="1" x14ac:dyDescent="0.25">
      <c r="A26" s="18">
        <f t="shared" si="0"/>
        <v>46093</v>
      </c>
      <c r="B26" s="19" t="str">
        <f t="shared" si="1"/>
        <v>Donnerstag</v>
      </c>
      <c r="C26" s="20" t="s">
        <v>47</v>
      </c>
      <c r="D26" s="21"/>
      <c r="E26" s="21"/>
      <c r="F26" s="22"/>
      <c r="G26" s="23">
        <f t="shared" si="2"/>
        <v>8</v>
      </c>
      <c r="H26" s="23">
        <f>IF($A26="","",IF($C26="Frei",0,INDEX(Einstellungen!$C$6:$C$12,WEEKDAY($A26,2))))</f>
        <v>8</v>
      </c>
      <c r="I26" s="24">
        <f t="shared" si="3"/>
        <v>0</v>
      </c>
      <c r="J26" s="25">
        <f t="shared" si="4"/>
        <v>6.5</v>
      </c>
      <c r="K26" s="26"/>
      <c r="L26" s="26" t="s">
        <v>36</v>
      </c>
      <c r="M26" s="27" t="s">
        <v>47</v>
      </c>
    </row>
    <row r="27" spans="1:13" ht="15" customHeight="1" x14ac:dyDescent="0.25">
      <c r="A27" s="18">
        <f t="shared" si="0"/>
        <v>46094</v>
      </c>
      <c r="B27" s="19" t="str">
        <f t="shared" si="1"/>
        <v>Freitag</v>
      </c>
      <c r="C27" s="20" t="s">
        <v>47</v>
      </c>
      <c r="D27" s="21"/>
      <c r="E27" s="21"/>
      <c r="F27" s="22"/>
      <c r="G27" s="23">
        <f t="shared" si="2"/>
        <v>8</v>
      </c>
      <c r="H27" s="23">
        <f>IF($A27="","",IF($C27="Frei",0,INDEX(Einstellungen!$C$6:$C$12,WEEKDAY($A27,2))))</f>
        <v>8</v>
      </c>
      <c r="I27" s="24">
        <f t="shared" si="3"/>
        <v>0</v>
      </c>
      <c r="J27" s="25">
        <f t="shared" si="4"/>
        <v>6.5</v>
      </c>
      <c r="K27" s="26"/>
      <c r="L27" s="26" t="s">
        <v>36</v>
      </c>
      <c r="M27" s="27" t="s">
        <v>47</v>
      </c>
    </row>
    <row r="28" spans="1:13" ht="15" customHeight="1" x14ac:dyDescent="0.25">
      <c r="A28" s="18">
        <f t="shared" si="0"/>
        <v>46095</v>
      </c>
      <c r="B28" s="19" t="str">
        <f t="shared" si="1"/>
        <v>Samstag</v>
      </c>
      <c r="C28" s="20" t="s">
        <v>35</v>
      </c>
      <c r="D28" s="21"/>
      <c r="E28" s="21"/>
      <c r="F28" s="22"/>
      <c r="G28" s="23">
        <f t="shared" si="2"/>
        <v>0</v>
      </c>
      <c r="H28" s="23">
        <f>IF($A28="","",IF($C28="Frei",0,INDEX(Einstellungen!$C$6:$C$12,WEEKDAY($A28,2))))</f>
        <v>0</v>
      </c>
      <c r="I28" s="24">
        <f t="shared" si="3"/>
        <v>0</v>
      </c>
      <c r="J28" s="25">
        <f t="shared" si="4"/>
        <v>6.5</v>
      </c>
      <c r="K28" s="26"/>
      <c r="L28" s="26" t="s">
        <v>36</v>
      </c>
      <c r="M28" s="27"/>
    </row>
    <row r="29" spans="1:13" ht="15" customHeight="1" x14ac:dyDescent="0.25">
      <c r="A29" s="18">
        <f t="shared" si="0"/>
        <v>46096</v>
      </c>
      <c r="B29" s="19" t="str">
        <f t="shared" si="1"/>
        <v>Sonntag</v>
      </c>
      <c r="C29" s="20" t="s">
        <v>35</v>
      </c>
      <c r="D29" s="21"/>
      <c r="E29" s="21"/>
      <c r="F29" s="22"/>
      <c r="G29" s="23">
        <f t="shared" si="2"/>
        <v>0</v>
      </c>
      <c r="H29" s="23">
        <f>IF($A29="","",IF($C29="Frei",0,INDEX(Einstellungen!$C$6:$C$12,WEEKDAY($A29,2))))</f>
        <v>0</v>
      </c>
      <c r="I29" s="24">
        <f t="shared" si="3"/>
        <v>0</v>
      </c>
      <c r="J29" s="25">
        <f t="shared" si="4"/>
        <v>6.5</v>
      </c>
      <c r="K29" s="26"/>
      <c r="L29" s="26" t="s">
        <v>36</v>
      </c>
      <c r="M29" s="27"/>
    </row>
    <row r="30" spans="1:13" ht="15" customHeight="1" x14ac:dyDescent="0.25">
      <c r="A30" s="18">
        <f t="shared" si="0"/>
        <v>46097</v>
      </c>
      <c r="B30" s="19" t="str">
        <f t="shared" si="1"/>
        <v>Montag</v>
      </c>
      <c r="C30" s="20" t="s">
        <v>37</v>
      </c>
      <c r="D30" s="21">
        <v>0.33333333333333298</v>
      </c>
      <c r="E30" s="21">
        <v>0.6875</v>
      </c>
      <c r="F30" s="22">
        <v>30</v>
      </c>
      <c r="G30" s="23">
        <f t="shared" si="2"/>
        <v>8</v>
      </c>
      <c r="H30" s="23">
        <f>IF($A30="","",IF($C30="Frei",0,INDEX(Einstellungen!$C$6:$C$12,WEEKDAY($A30,2))))</f>
        <v>8</v>
      </c>
      <c r="I30" s="24">
        <f t="shared" si="3"/>
        <v>0</v>
      </c>
      <c r="J30" s="25">
        <f t="shared" si="4"/>
        <v>6.5</v>
      </c>
      <c r="K30" s="26"/>
      <c r="L30" s="26" t="s">
        <v>36</v>
      </c>
      <c r="M30" s="27"/>
    </row>
    <row r="31" spans="1:13" ht="15" customHeight="1" x14ac:dyDescent="0.25">
      <c r="A31" s="18">
        <f t="shared" si="0"/>
        <v>46098</v>
      </c>
      <c r="B31" s="19" t="str">
        <f t="shared" si="1"/>
        <v>Dienstag</v>
      </c>
      <c r="C31" s="20" t="s">
        <v>37</v>
      </c>
      <c r="D31" s="21">
        <v>0.33333333333333298</v>
      </c>
      <c r="E31" s="21">
        <v>0.71875</v>
      </c>
      <c r="F31" s="22">
        <v>45</v>
      </c>
      <c r="G31" s="23">
        <f t="shared" si="2"/>
        <v>8.5</v>
      </c>
      <c r="H31" s="23">
        <f>IF($A31="","",IF($C31="Frei",0,INDEX(Einstellungen!$C$6:$C$12,WEEKDAY($A31,2))))</f>
        <v>8</v>
      </c>
      <c r="I31" s="24">
        <f t="shared" si="3"/>
        <v>0.5</v>
      </c>
      <c r="J31" s="25">
        <f t="shared" si="4"/>
        <v>7</v>
      </c>
      <c r="K31" s="26" t="s">
        <v>38</v>
      </c>
      <c r="L31" s="26" t="s">
        <v>39</v>
      </c>
      <c r="M31" s="27" t="s">
        <v>48</v>
      </c>
    </row>
    <row r="32" spans="1:13" ht="15" customHeight="1" x14ac:dyDescent="0.25">
      <c r="A32" s="18">
        <f t="shared" si="0"/>
        <v>46099</v>
      </c>
      <c r="B32" s="19" t="str">
        <f t="shared" si="1"/>
        <v>Mittwoch</v>
      </c>
      <c r="C32" s="20" t="s">
        <v>37</v>
      </c>
      <c r="D32" s="21">
        <v>0.33333333333333298</v>
      </c>
      <c r="E32" s="21">
        <v>0.64583333333333304</v>
      </c>
      <c r="F32" s="22">
        <v>30</v>
      </c>
      <c r="G32" s="23">
        <f t="shared" si="2"/>
        <v>7</v>
      </c>
      <c r="H32" s="23">
        <f>IF($A32="","",IF($C32="Frei",0,INDEX(Einstellungen!$C$6:$C$12,WEEKDAY($A32,2))))</f>
        <v>8</v>
      </c>
      <c r="I32" s="24">
        <f t="shared" si="3"/>
        <v>-1</v>
      </c>
      <c r="J32" s="25">
        <f t="shared" si="4"/>
        <v>6</v>
      </c>
      <c r="K32" s="26" t="s">
        <v>43</v>
      </c>
      <c r="L32" s="26" t="s">
        <v>36</v>
      </c>
      <c r="M32" s="27" t="s">
        <v>44</v>
      </c>
    </row>
    <row r="33" spans="1:13" ht="15" customHeight="1" x14ac:dyDescent="0.25">
      <c r="A33" s="18">
        <f t="shared" si="0"/>
        <v>46100</v>
      </c>
      <c r="B33" s="19" t="str">
        <f t="shared" si="1"/>
        <v>Donnerstag</v>
      </c>
      <c r="C33" s="20" t="s">
        <v>37</v>
      </c>
      <c r="D33" s="21">
        <v>0.33333333333333298</v>
      </c>
      <c r="E33" s="21">
        <v>0.73958333333333304</v>
      </c>
      <c r="F33" s="22">
        <v>45</v>
      </c>
      <c r="G33" s="23">
        <f t="shared" si="2"/>
        <v>9</v>
      </c>
      <c r="H33" s="23">
        <f>IF($A33="","",IF($C33="Frei",0,INDEX(Einstellungen!$C$6:$C$12,WEEKDAY($A33,2))))</f>
        <v>8</v>
      </c>
      <c r="I33" s="24">
        <f t="shared" si="3"/>
        <v>1</v>
      </c>
      <c r="J33" s="25">
        <f t="shared" si="4"/>
        <v>7</v>
      </c>
      <c r="K33" s="26" t="s">
        <v>38</v>
      </c>
      <c r="L33" s="26" t="s">
        <v>41</v>
      </c>
      <c r="M33" s="27" t="s">
        <v>40</v>
      </c>
    </row>
    <row r="34" spans="1:13" ht="15" customHeight="1" x14ac:dyDescent="0.25">
      <c r="A34" s="18">
        <f t="shared" si="0"/>
        <v>46101</v>
      </c>
      <c r="B34" s="19" t="str">
        <f t="shared" si="1"/>
        <v>Freitag</v>
      </c>
      <c r="C34" s="20" t="s">
        <v>37</v>
      </c>
      <c r="D34" s="21">
        <v>0.33333333333333298</v>
      </c>
      <c r="E34" s="21">
        <v>0.6875</v>
      </c>
      <c r="F34" s="22">
        <v>30</v>
      </c>
      <c r="G34" s="23">
        <f t="shared" si="2"/>
        <v>8</v>
      </c>
      <c r="H34" s="23">
        <f>IF($A34="","",IF($C34="Frei",0,INDEX(Einstellungen!$C$6:$C$12,WEEKDAY($A34,2))))</f>
        <v>8</v>
      </c>
      <c r="I34" s="24">
        <f t="shared" si="3"/>
        <v>0</v>
      </c>
      <c r="J34" s="25">
        <f t="shared" si="4"/>
        <v>7</v>
      </c>
      <c r="K34" s="26"/>
      <c r="L34" s="26" t="s">
        <v>36</v>
      </c>
      <c r="M34" s="27"/>
    </row>
    <row r="35" spans="1:13" ht="15" customHeight="1" x14ac:dyDescent="0.25">
      <c r="A35" s="18">
        <f t="shared" si="0"/>
        <v>46102</v>
      </c>
      <c r="B35" s="19" t="str">
        <f t="shared" si="1"/>
        <v>Samstag</v>
      </c>
      <c r="C35" s="20" t="s">
        <v>35</v>
      </c>
      <c r="D35" s="21"/>
      <c r="E35" s="21"/>
      <c r="F35" s="22"/>
      <c r="G35" s="23">
        <f t="shared" si="2"/>
        <v>0</v>
      </c>
      <c r="H35" s="23">
        <f>IF($A35="","",IF($C35="Frei",0,INDEX(Einstellungen!$C$6:$C$12,WEEKDAY($A35,2))))</f>
        <v>0</v>
      </c>
      <c r="I35" s="24">
        <f t="shared" si="3"/>
        <v>0</v>
      </c>
      <c r="J35" s="25">
        <f t="shared" si="4"/>
        <v>7</v>
      </c>
      <c r="K35" s="26"/>
      <c r="L35" s="26" t="s">
        <v>36</v>
      </c>
      <c r="M35" s="27"/>
    </row>
    <row r="36" spans="1:13" ht="15" customHeight="1" x14ac:dyDescent="0.25">
      <c r="A36" s="18">
        <f t="shared" si="0"/>
        <v>46103</v>
      </c>
      <c r="B36" s="19" t="str">
        <f t="shared" si="1"/>
        <v>Sonntag</v>
      </c>
      <c r="C36" s="20" t="s">
        <v>35</v>
      </c>
      <c r="D36" s="21"/>
      <c r="E36" s="21"/>
      <c r="F36" s="22"/>
      <c r="G36" s="23">
        <f t="shared" si="2"/>
        <v>0</v>
      </c>
      <c r="H36" s="23">
        <f>IF($A36="","",IF($C36="Frei",0,INDEX(Einstellungen!$C$6:$C$12,WEEKDAY($A36,2))))</f>
        <v>0</v>
      </c>
      <c r="I36" s="24">
        <f t="shared" si="3"/>
        <v>0</v>
      </c>
      <c r="J36" s="25">
        <f t="shared" si="4"/>
        <v>7</v>
      </c>
      <c r="K36" s="26"/>
      <c r="L36" s="26" t="s">
        <v>36</v>
      </c>
      <c r="M36" s="27"/>
    </row>
    <row r="37" spans="1:13" ht="15" customHeight="1" x14ac:dyDescent="0.25">
      <c r="A37" s="18">
        <f t="shared" si="0"/>
        <v>46104</v>
      </c>
      <c r="B37" s="19" t="str">
        <f t="shared" si="1"/>
        <v>Montag</v>
      </c>
      <c r="C37" s="20" t="s">
        <v>37</v>
      </c>
      <c r="D37" s="21">
        <v>0.33333333333333298</v>
      </c>
      <c r="E37" s="21">
        <v>0.75</v>
      </c>
      <c r="F37" s="22">
        <v>45</v>
      </c>
      <c r="G37" s="23">
        <f t="shared" si="2"/>
        <v>9.25</v>
      </c>
      <c r="H37" s="23">
        <f>IF($A37="","",IF($C37="Frei",0,INDEX(Einstellungen!$C$6:$C$12,WEEKDAY($A37,2))))</f>
        <v>8</v>
      </c>
      <c r="I37" s="24">
        <f t="shared" si="3"/>
        <v>1.25</v>
      </c>
      <c r="J37" s="25">
        <f t="shared" si="4"/>
        <v>8.25</v>
      </c>
      <c r="K37" s="26" t="s">
        <v>38</v>
      </c>
      <c r="L37" s="26" t="s">
        <v>39</v>
      </c>
      <c r="M37" s="27" t="s">
        <v>42</v>
      </c>
    </row>
    <row r="38" spans="1:13" ht="15" customHeight="1" x14ac:dyDescent="0.25">
      <c r="A38" s="18">
        <f t="shared" si="0"/>
        <v>46105</v>
      </c>
      <c r="B38" s="19" t="str">
        <f t="shared" si="1"/>
        <v>Dienstag</v>
      </c>
      <c r="C38" s="20" t="s">
        <v>49</v>
      </c>
      <c r="D38" s="21"/>
      <c r="E38" s="21"/>
      <c r="F38" s="22"/>
      <c r="G38" s="23">
        <f t="shared" si="2"/>
        <v>8</v>
      </c>
      <c r="H38" s="23">
        <f>IF($A38="","",IF($C38="Frei",0,INDEX(Einstellungen!$C$6:$C$12,WEEKDAY($A38,2))))</f>
        <v>8</v>
      </c>
      <c r="I38" s="24">
        <f t="shared" si="3"/>
        <v>0</v>
      </c>
      <c r="J38" s="25">
        <f t="shared" si="4"/>
        <v>8.25</v>
      </c>
      <c r="K38" s="26"/>
      <c r="L38" s="26" t="s">
        <v>36</v>
      </c>
      <c r="M38" s="27" t="s">
        <v>50</v>
      </c>
    </row>
    <row r="39" spans="1:13" ht="15" customHeight="1" x14ac:dyDescent="0.25">
      <c r="A39" s="18">
        <f t="shared" si="0"/>
        <v>46106</v>
      </c>
      <c r="B39" s="19" t="str">
        <f t="shared" si="1"/>
        <v>Mittwoch</v>
      </c>
      <c r="C39" s="20" t="s">
        <v>37</v>
      </c>
      <c r="D39" s="21">
        <v>0.33333333333333298</v>
      </c>
      <c r="E39" s="21">
        <v>0.6875</v>
      </c>
      <c r="F39" s="22">
        <v>30</v>
      </c>
      <c r="G39" s="23">
        <f t="shared" si="2"/>
        <v>8</v>
      </c>
      <c r="H39" s="23">
        <f>IF($A39="","",IF($C39="Frei",0,INDEX(Einstellungen!$C$6:$C$12,WEEKDAY($A39,2))))</f>
        <v>8</v>
      </c>
      <c r="I39" s="24">
        <f t="shared" si="3"/>
        <v>0</v>
      </c>
      <c r="J39" s="25">
        <f t="shared" si="4"/>
        <v>8.25</v>
      </c>
      <c r="K39" s="26"/>
      <c r="L39" s="26" t="s">
        <v>36</v>
      </c>
      <c r="M39" s="27"/>
    </row>
    <row r="40" spans="1:13" ht="15" customHeight="1" x14ac:dyDescent="0.25">
      <c r="A40" s="18">
        <f t="shared" si="0"/>
        <v>46107</v>
      </c>
      <c r="B40" s="19" t="str">
        <f t="shared" si="1"/>
        <v>Donnerstag</v>
      </c>
      <c r="C40" s="20" t="s">
        <v>37</v>
      </c>
      <c r="D40" s="21">
        <v>0.33333333333333298</v>
      </c>
      <c r="E40" s="21">
        <v>0.71875</v>
      </c>
      <c r="F40" s="22">
        <v>45</v>
      </c>
      <c r="G40" s="23">
        <f t="shared" si="2"/>
        <v>8.5</v>
      </c>
      <c r="H40" s="23">
        <f>IF($A40="","",IF($C40="Frei",0,INDEX(Einstellungen!$C$6:$C$12,WEEKDAY($A40,2))))</f>
        <v>8</v>
      </c>
      <c r="I40" s="24">
        <f t="shared" si="3"/>
        <v>0.5</v>
      </c>
      <c r="J40" s="25">
        <f t="shared" si="4"/>
        <v>8.75</v>
      </c>
      <c r="K40" s="26" t="s">
        <v>38</v>
      </c>
      <c r="L40" s="26" t="s">
        <v>41</v>
      </c>
      <c r="M40" s="27" t="s">
        <v>45</v>
      </c>
    </row>
    <row r="41" spans="1:13" ht="15" customHeight="1" x14ac:dyDescent="0.25">
      <c r="A41" s="18">
        <f t="shared" si="0"/>
        <v>46108</v>
      </c>
      <c r="B41" s="19" t="str">
        <f t="shared" si="1"/>
        <v>Freitag</v>
      </c>
      <c r="C41" s="20" t="s">
        <v>37</v>
      </c>
      <c r="D41" s="21">
        <v>0.33333333333333298</v>
      </c>
      <c r="E41" s="21">
        <v>0.64583333333333304</v>
      </c>
      <c r="F41" s="22">
        <v>30</v>
      </c>
      <c r="G41" s="23">
        <f t="shared" si="2"/>
        <v>7</v>
      </c>
      <c r="H41" s="23">
        <f>IF($A41="","",IF($C41="Frei",0,INDEX(Einstellungen!$C$6:$C$12,WEEKDAY($A41,2))))</f>
        <v>8</v>
      </c>
      <c r="I41" s="24">
        <f t="shared" si="3"/>
        <v>-1</v>
      </c>
      <c r="J41" s="25">
        <f t="shared" si="4"/>
        <v>7.75</v>
      </c>
      <c r="K41" s="26" t="s">
        <v>43</v>
      </c>
      <c r="L41" s="26" t="s">
        <v>36</v>
      </c>
      <c r="M41" s="27" t="s">
        <v>44</v>
      </c>
    </row>
    <row r="42" spans="1:13" ht="15" customHeight="1" x14ac:dyDescent="0.25">
      <c r="A42" s="18">
        <f t="shared" si="0"/>
        <v>46109</v>
      </c>
      <c r="B42" s="19" t="str">
        <f t="shared" si="1"/>
        <v>Samstag</v>
      </c>
      <c r="C42" s="20" t="s">
        <v>35</v>
      </c>
      <c r="D42" s="21"/>
      <c r="E42" s="21"/>
      <c r="F42" s="22"/>
      <c r="G42" s="23">
        <f t="shared" si="2"/>
        <v>0</v>
      </c>
      <c r="H42" s="23">
        <f>IF($A42="","",IF($C42="Frei",0,INDEX(Einstellungen!$C$6:$C$12,WEEKDAY($A42,2))))</f>
        <v>0</v>
      </c>
      <c r="I42" s="24">
        <f t="shared" si="3"/>
        <v>0</v>
      </c>
      <c r="J42" s="25">
        <f t="shared" si="4"/>
        <v>7.75</v>
      </c>
      <c r="K42" s="26"/>
      <c r="L42" s="26" t="s">
        <v>36</v>
      </c>
      <c r="M42" s="27"/>
    </row>
    <row r="43" spans="1:13" ht="15" customHeight="1" x14ac:dyDescent="0.25">
      <c r="A43" s="18">
        <f t="shared" si="0"/>
        <v>46110</v>
      </c>
      <c r="B43" s="19" t="str">
        <f t="shared" si="1"/>
        <v>Sonntag</v>
      </c>
      <c r="C43" s="20" t="s">
        <v>35</v>
      </c>
      <c r="D43" s="21"/>
      <c r="E43" s="21"/>
      <c r="F43" s="22"/>
      <c r="G43" s="23">
        <f t="shared" si="2"/>
        <v>0</v>
      </c>
      <c r="H43" s="23">
        <f>IF($A43="","",IF($C43="Frei",0,INDEX(Einstellungen!$C$6:$C$12,WEEKDAY($A43,2))))</f>
        <v>0</v>
      </c>
      <c r="I43" s="24">
        <f t="shared" si="3"/>
        <v>0</v>
      </c>
      <c r="J43" s="25">
        <f t="shared" si="4"/>
        <v>7.75</v>
      </c>
      <c r="K43" s="26"/>
      <c r="L43" s="26" t="s">
        <v>36</v>
      </c>
      <c r="M43" s="27"/>
    </row>
    <row r="44" spans="1:13" ht="15" customHeight="1" x14ac:dyDescent="0.25">
      <c r="A44" s="18">
        <f t="shared" si="0"/>
        <v>46111</v>
      </c>
      <c r="B44" s="19" t="str">
        <f t="shared" si="1"/>
        <v>Montag</v>
      </c>
      <c r="C44" s="20" t="s">
        <v>37</v>
      </c>
      <c r="D44" s="21">
        <v>0.33333333333333298</v>
      </c>
      <c r="E44" s="21">
        <v>0.73958333333333304</v>
      </c>
      <c r="F44" s="22">
        <v>45</v>
      </c>
      <c r="G44" s="23">
        <f t="shared" si="2"/>
        <v>9</v>
      </c>
      <c r="H44" s="23">
        <f>IF($A44="","",IF($C44="Frei",0,INDEX(Einstellungen!$C$6:$C$12,WEEKDAY($A44,2))))</f>
        <v>8</v>
      </c>
      <c r="I44" s="24">
        <f t="shared" si="3"/>
        <v>1</v>
      </c>
      <c r="J44" s="25">
        <f t="shared" si="4"/>
        <v>8.75</v>
      </c>
      <c r="K44" s="26" t="s">
        <v>38</v>
      </c>
      <c r="L44" s="26" t="s">
        <v>39</v>
      </c>
      <c r="M44" s="27" t="s">
        <v>46</v>
      </c>
    </row>
    <row r="45" spans="1:13" ht="15" customHeight="1" x14ac:dyDescent="0.25">
      <c r="A45" s="18">
        <f t="shared" si="0"/>
        <v>46112</v>
      </c>
      <c r="B45" s="19" t="str">
        <f t="shared" si="1"/>
        <v>Dienstag</v>
      </c>
      <c r="C45" s="20" t="s">
        <v>37</v>
      </c>
      <c r="D45" s="21">
        <v>0.33333333333333298</v>
      </c>
      <c r="E45" s="21">
        <v>0.6875</v>
      </c>
      <c r="F45" s="22">
        <v>30</v>
      </c>
      <c r="G45" s="23">
        <f t="shared" si="2"/>
        <v>8</v>
      </c>
      <c r="H45" s="23">
        <f>IF($A45="","",IF($C45="Frei",0,INDEX(Einstellungen!$C$6:$C$12,WEEKDAY($A45,2))))</f>
        <v>8</v>
      </c>
      <c r="I45" s="24">
        <f t="shared" si="3"/>
        <v>0</v>
      </c>
      <c r="J45" s="25">
        <f t="shared" si="4"/>
        <v>8.75</v>
      </c>
      <c r="K45" s="26"/>
      <c r="L45" s="26" t="s">
        <v>36</v>
      </c>
      <c r="M45" s="27"/>
    </row>
    <row r="46" spans="1:13" ht="21.75" customHeight="1" x14ac:dyDescent="0.25">
      <c r="A46" s="2" t="s">
        <v>51</v>
      </c>
      <c r="B46" s="2"/>
      <c r="C46" s="2"/>
      <c r="D46" s="2"/>
      <c r="E46" s="2"/>
      <c r="F46" s="2"/>
      <c r="G46" s="28">
        <f>SUM($G$15:$G$45)</f>
        <v>181.25</v>
      </c>
      <c r="H46" s="28">
        <f>SUM($H$15:$H$45)</f>
        <v>176</v>
      </c>
      <c r="I46" s="29">
        <f>SUM($I$15:$I$45)</f>
        <v>5.25</v>
      </c>
      <c r="J46" s="29">
        <f>$C$11+SUM($I$15:$I$45)</f>
        <v>8.75</v>
      </c>
      <c r="K46" s="30"/>
      <c r="L46" s="30"/>
      <c r="M46" s="30"/>
    </row>
    <row r="48" spans="1:13" ht="24" customHeight="1" x14ac:dyDescent="0.25">
      <c r="A48" s="1" t="s">
        <v>52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50" spans="2:12" x14ac:dyDescent="0.25">
      <c r="B50" s="35"/>
      <c r="C50" s="35"/>
      <c r="D50" s="35"/>
      <c r="E50" s="35"/>
      <c r="I50" s="35"/>
      <c r="J50" s="35"/>
      <c r="K50" s="35"/>
      <c r="L50" s="35"/>
    </row>
    <row r="51" spans="2:12" x14ac:dyDescent="0.25">
      <c r="B51" s="36" t="s">
        <v>53</v>
      </c>
      <c r="C51" s="36"/>
      <c r="D51" s="36"/>
      <c r="E51" s="36"/>
      <c r="I51" s="36" t="s">
        <v>54</v>
      </c>
      <c r="J51" s="36"/>
      <c r="K51" s="36"/>
      <c r="L51" s="36"/>
    </row>
  </sheetData>
  <mergeCells count="40">
    <mergeCell ref="B51:E51"/>
    <mergeCell ref="I51:L51"/>
    <mergeCell ref="H12:J12"/>
    <mergeCell ref="K12:M12"/>
    <mergeCell ref="A46:F46"/>
    <mergeCell ref="A48:M48"/>
    <mergeCell ref="B50:E50"/>
    <mergeCell ref="I50:L50"/>
    <mergeCell ref="A10:B10"/>
    <mergeCell ref="D10:F10"/>
    <mergeCell ref="H10:J10"/>
    <mergeCell ref="K10:M10"/>
    <mergeCell ref="A11:B11"/>
    <mergeCell ref="D11:F11"/>
    <mergeCell ref="H11:J11"/>
    <mergeCell ref="K11:M11"/>
    <mergeCell ref="A8:B8"/>
    <mergeCell ref="C8:F8"/>
    <mergeCell ref="H8:J8"/>
    <mergeCell ref="K8:M8"/>
    <mergeCell ref="A9:B9"/>
    <mergeCell ref="D9:F9"/>
    <mergeCell ref="H9:J9"/>
    <mergeCell ref="K9:M9"/>
    <mergeCell ref="A6:B6"/>
    <mergeCell ref="C6:F6"/>
    <mergeCell ref="H6:J6"/>
    <mergeCell ref="K6:M6"/>
    <mergeCell ref="A7:B7"/>
    <mergeCell ref="C7:F7"/>
    <mergeCell ref="H7:J7"/>
    <mergeCell ref="K7:M7"/>
    <mergeCell ref="A1:M1"/>
    <mergeCell ref="A2:M2"/>
    <mergeCell ref="A4:F4"/>
    <mergeCell ref="H4:M4"/>
    <mergeCell ref="A5:B5"/>
    <mergeCell ref="C5:F5"/>
    <mergeCell ref="H5:J5"/>
    <mergeCell ref="K5:M5"/>
  </mergeCells>
  <conditionalFormatting sqref="A15:M45">
    <cfRule type="expression" dxfId="0" priority="2">
      <formula>AND($A15&lt;&gt;"",WEEKDAY($A15,2)&gt;=6)</formula>
    </cfRule>
  </conditionalFormatting>
  <dataValidations count="1">
    <dataValidation type="whole" sqref="C9" xr:uid="{00000000-0002-0000-0000-000003000000}">
      <formula1>1</formula1>
      <formula2>12</formula2>
    </dataValidation>
  </dataValidation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Einstellungen!$E$6:$E$10</xm:f>
          </x14:formula1>
          <x14:formula2>
            <xm:f>0</xm:f>
          </x14:formula2>
          <xm:sqref>C15:C45</xm:sqref>
        </x14:dataValidation>
        <x14:dataValidation type="list" allowBlank="1" xr:uid="{00000000-0002-0000-0000-000001000000}">
          <x14:formula1>
            <xm:f>Einstellungen!$F$6:$F$8</xm:f>
          </x14:formula1>
          <x14:formula2>
            <xm:f>0</xm:f>
          </x14:formula2>
          <xm:sqref>K15:K45</xm:sqref>
        </x14:dataValidation>
        <x14:dataValidation type="list" allowBlank="1" xr:uid="{00000000-0002-0000-0000-000002000000}">
          <x14:formula1>
            <xm:f>Einstellungen!$G$6:$G$9</xm:f>
          </x14:formula1>
          <x14:formula2>
            <xm:f>0</xm:f>
          </x14:formula2>
          <xm:sqref>L15:L45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"/>
  <sheetViews>
    <sheetView showGridLines="0" zoomScaleNormal="100" workbookViewId="0"/>
  </sheetViews>
  <sheetFormatPr baseColWidth="10" defaultColWidth="8.7109375" defaultRowHeight="15" x14ac:dyDescent="0.25"/>
  <cols>
    <col min="1" max="1" width="6" customWidth="1"/>
    <col min="2" max="3" width="16" customWidth="1"/>
    <col min="4" max="4" width="3" customWidth="1"/>
    <col min="5" max="5" width="18" customWidth="1"/>
    <col min="6" max="6" width="14" customWidth="1"/>
    <col min="7" max="7" width="18" customWidth="1"/>
  </cols>
  <sheetData>
    <row r="1" spans="1:7" ht="25.5" customHeight="1" x14ac:dyDescent="0.25">
      <c r="A1" s="37" t="s">
        <v>55</v>
      </c>
      <c r="B1" s="37"/>
      <c r="C1" s="37"/>
      <c r="D1" s="37"/>
      <c r="E1" s="37"/>
      <c r="F1" s="37"/>
      <c r="G1" s="37"/>
    </row>
    <row r="2" spans="1:7" x14ac:dyDescent="0.25">
      <c r="A2" s="38" t="s">
        <v>56</v>
      </c>
      <c r="B2" s="38"/>
      <c r="C2" s="38"/>
      <c r="D2" s="38"/>
      <c r="E2" s="38"/>
      <c r="F2" s="38"/>
      <c r="G2" s="38"/>
    </row>
    <row r="4" spans="1:7" x14ac:dyDescent="0.25">
      <c r="A4" s="12" t="s">
        <v>57</v>
      </c>
      <c r="B4" s="12"/>
      <c r="C4" s="12"/>
      <c r="E4" s="12" t="s">
        <v>58</v>
      </c>
      <c r="F4" s="12"/>
      <c r="G4" s="12"/>
    </row>
    <row r="5" spans="1:7" x14ac:dyDescent="0.25">
      <c r="A5" s="31" t="s">
        <v>59</v>
      </c>
      <c r="B5" s="31" t="s">
        <v>23</v>
      </c>
      <c r="C5" s="31" t="s">
        <v>60</v>
      </c>
      <c r="E5" s="31" t="s">
        <v>24</v>
      </c>
      <c r="F5" s="31" t="s">
        <v>32</v>
      </c>
      <c r="G5" s="31" t="s">
        <v>33</v>
      </c>
    </row>
    <row r="6" spans="1:7" x14ac:dyDescent="0.25">
      <c r="A6" s="32">
        <v>1</v>
      </c>
      <c r="B6" s="33" t="s">
        <v>61</v>
      </c>
      <c r="C6" s="20">
        <v>8</v>
      </c>
      <c r="E6" s="34" t="s">
        <v>37</v>
      </c>
      <c r="F6" s="34" t="s">
        <v>38</v>
      </c>
      <c r="G6" s="34" t="s">
        <v>41</v>
      </c>
    </row>
    <row r="7" spans="1:7" x14ac:dyDescent="0.25">
      <c r="A7" s="32">
        <v>2</v>
      </c>
      <c r="B7" s="33" t="s">
        <v>62</v>
      </c>
      <c r="C7" s="20">
        <v>8</v>
      </c>
      <c r="E7" s="34" t="s">
        <v>47</v>
      </c>
      <c r="F7" s="34" t="s">
        <v>63</v>
      </c>
      <c r="G7" s="34" t="s">
        <v>39</v>
      </c>
    </row>
    <row r="8" spans="1:7" x14ac:dyDescent="0.25">
      <c r="A8" s="32">
        <v>3</v>
      </c>
      <c r="B8" s="33" t="s">
        <v>64</v>
      </c>
      <c r="C8" s="20">
        <v>8</v>
      </c>
      <c r="E8" s="34" t="s">
        <v>49</v>
      </c>
      <c r="F8" s="34" t="s">
        <v>43</v>
      </c>
      <c r="G8" s="34" t="s">
        <v>65</v>
      </c>
    </row>
    <row r="9" spans="1:7" x14ac:dyDescent="0.25">
      <c r="A9" s="32">
        <v>4</v>
      </c>
      <c r="B9" s="33" t="s">
        <v>66</v>
      </c>
      <c r="C9" s="20">
        <v>8</v>
      </c>
      <c r="E9" s="34" t="s">
        <v>67</v>
      </c>
      <c r="G9" s="34" t="s">
        <v>36</v>
      </c>
    </row>
    <row r="10" spans="1:7" x14ac:dyDescent="0.25">
      <c r="A10" s="32">
        <v>5</v>
      </c>
      <c r="B10" s="33" t="s">
        <v>68</v>
      </c>
      <c r="C10" s="20">
        <v>8</v>
      </c>
      <c r="E10" s="34" t="s">
        <v>35</v>
      </c>
    </row>
    <row r="11" spans="1:7" x14ac:dyDescent="0.25">
      <c r="A11" s="32">
        <v>6</v>
      </c>
      <c r="B11" s="33" t="s">
        <v>69</v>
      </c>
      <c r="C11" s="20">
        <v>0</v>
      </c>
    </row>
    <row r="12" spans="1:7" x14ac:dyDescent="0.25">
      <c r="A12" s="32">
        <v>7</v>
      </c>
      <c r="B12" s="33" t="s">
        <v>70</v>
      </c>
      <c r="C12" s="20">
        <v>0</v>
      </c>
    </row>
    <row r="15" spans="1:7" x14ac:dyDescent="0.25">
      <c r="A15" s="12" t="s">
        <v>71</v>
      </c>
      <c r="B15" s="12"/>
      <c r="C15" s="12"/>
      <c r="D15" s="12"/>
      <c r="E15" s="12"/>
      <c r="F15" s="12"/>
      <c r="G15" s="12"/>
    </row>
    <row r="16" spans="1:7" x14ac:dyDescent="0.25">
      <c r="A16" s="39" t="s">
        <v>72</v>
      </c>
      <c r="B16" s="39"/>
      <c r="C16" s="39"/>
      <c r="D16" s="39"/>
      <c r="E16" s="39"/>
      <c r="F16" s="39"/>
      <c r="G16" s="39"/>
    </row>
    <row r="17" spans="1:7" x14ac:dyDescent="0.25">
      <c r="A17" s="39" t="s">
        <v>73</v>
      </c>
      <c r="B17" s="39"/>
      <c r="C17" s="39"/>
      <c r="D17" s="39"/>
      <c r="E17" s="39"/>
      <c r="F17" s="39"/>
      <c r="G17" s="39"/>
    </row>
    <row r="18" spans="1:7" x14ac:dyDescent="0.25">
      <c r="A18" s="39" t="s">
        <v>74</v>
      </c>
      <c r="B18" s="39"/>
      <c r="C18" s="39"/>
      <c r="D18" s="39"/>
      <c r="E18" s="39"/>
      <c r="F18" s="39"/>
      <c r="G18" s="39"/>
    </row>
    <row r="19" spans="1:7" x14ac:dyDescent="0.25">
      <c r="A19" s="39" t="s">
        <v>75</v>
      </c>
      <c r="B19" s="39"/>
      <c r="C19" s="39"/>
      <c r="D19" s="39"/>
      <c r="E19" s="39"/>
      <c r="F19" s="39"/>
      <c r="G19" s="39"/>
    </row>
    <row r="20" spans="1:7" x14ac:dyDescent="0.25">
      <c r="A20" s="39" t="s">
        <v>76</v>
      </c>
      <c r="B20" s="39"/>
      <c r="C20" s="39"/>
      <c r="D20" s="39"/>
      <c r="E20" s="39"/>
      <c r="F20" s="39"/>
      <c r="G20" s="39"/>
    </row>
  </sheetData>
  <mergeCells count="10">
    <mergeCell ref="A16:G16"/>
    <mergeCell ref="A17:G17"/>
    <mergeCell ref="A18:G18"/>
    <mergeCell ref="A19:G19"/>
    <mergeCell ref="A20:G20"/>
    <mergeCell ref="A1:G1"/>
    <mergeCell ref="A2:G2"/>
    <mergeCell ref="A4:C4"/>
    <mergeCell ref="E4:G4"/>
    <mergeCell ref="A15:G15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Überstundennachweis</vt:lpstr>
      <vt:lpstr>Einstellungen</vt:lpstr>
      <vt:lpstr>Einstellungen!Druckbereich</vt:lpstr>
      <vt:lpstr>Überstundennachweis!Druckbereich</vt:lpstr>
      <vt:lpstr>Überstundennachweis!Drucktitel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2026-08-20T08:40:48Z</dcterms:created>
  <dcterms:modified xsi:type="dcterms:W3CDTF">2026-08-21T09:51:39Z</dcterms:modified>
  <dc:language>en-US</dc:language>
</cp:coreProperties>
</file>