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E8E2924E-C1BA-4F78-8FCE-532FA384D4A0}" xr6:coauthVersionLast="47" xr6:coauthVersionMax="47" xr10:uidLastSave="{00000000-0000-0000-0000-000000000000}"/>
  <bookViews>
    <workbookView xWindow="1380" yWindow="1380" windowWidth="25500" windowHeight="13500" tabRatio="500" activeTab="1" xr2:uid="{00000000-000D-0000-FFFF-FFFF00000000}"/>
  </bookViews>
  <sheets>
    <sheet name="Übersicht" sheetId="1" r:id="rId1"/>
    <sheet name="Tagesberichte" sheetId="2" r:id="rId2"/>
    <sheet name="Listen" sheetId="3" r:id="rId3"/>
  </sheets>
  <definedNames>
    <definedName name="_xlnm.Print_Area" localSheetId="1">Tagesberichte!$A$2:$Q$31</definedName>
    <definedName name="_xlnm.Print_Area" localSheetId="0">Übersicht!$B$2:$H$38</definedName>
    <definedName name="_xlnm.Print_Titles" localSheetId="1">Tagesberichte!$2:$10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3" i="1" l="1"/>
  <c r="B33" i="1"/>
  <c r="C32" i="1"/>
  <c r="B32" i="1"/>
  <c r="C31" i="1"/>
  <c r="B31" i="1"/>
  <c r="C30" i="1"/>
  <c r="C34" i="1" s="1"/>
  <c r="B30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C26" i="1" s="1"/>
  <c r="B14" i="1"/>
  <c r="F12" i="1"/>
  <c r="F10" i="1"/>
  <c r="C8" i="1"/>
  <c r="C7" i="1"/>
  <c r="F6" i="1"/>
  <c r="C6" i="1"/>
  <c r="J30" i="2"/>
  <c r="C30" i="2"/>
  <c r="A30" i="2"/>
  <c r="J29" i="2"/>
  <c r="C29" i="2"/>
  <c r="A29" i="2"/>
  <c r="J28" i="2"/>
  <c r="C28" i="2"/>
  <c r="A28" i="2"/>
  <c r="J27" i="2"/>
  <c r="C27" i="2"/>
  <c r="A27" i="2"/>
  <c r="J26" i="2"/>
  <c r="C26" i="2"/>
  <c r="A26" i="2"/>
  <c r="J25" i="2"/>
  <c r="C25" i="2"/>
  <c r="A25" i="2"/>
  <c r="J24" i="2"/>
  <c r="C24" i="2"/>
  <c r="J23" i="2"/>
  <c r="C23" i="2"/>
  <c r="J22" i="2"/>
  <c r="C22" i="2"/>
  <c r="J21" i="2"/>
  <c r="C21" i="2"/>
  <c r="J20" i="2"/>
  <c r="C20" i="2"/>
  <c r="J19" i="2"/>
  <c r="C19" i="2"/>
  <c r="J18" i="2"/>
  <c r="C18" i="2"/>
  <c r="J17" i="2"/>
  <c r="C17" i="2"/>
  <c r="J16" i="2"/>
  <c r="C16" i="2"/>
  <c r="J15" i="2"/>
  <c r="C15" i="2"/>
  <c r="J14" i="2"/>
  <c r="C14" i="2"/>
  <c r="J13" i="2"/>
  <c r="C13" i="2"/>
  <c r="J12" i="2"/>
  <c r="C12" i="2"/>
  <c r="J11" i="2"/>
  <c r="F8" i="1" s="1"/>
  <c r="C11" i="2"/>
  <c r="C8" i="2"/>
  <c r="C9" i="1" s="1"/>
  <c r="D31" i="1" l="1"/>
  <c r="D32" i="1"/>
  <c r="D33" i="1"/>
  <c r="D30" i="1"/>
  <c r="J31" i="2"/>
</calcChain>
</file>

<file path=xl/sharedStrings.xml><?xml version="1.0" encoding="utf-8"?>
<sst xmlns="http://schemas.openxmlformats.org/spreadsheetml/2006/main" count="197" uniqueCount="114">
  <si>
    <t>BAUTAGEBUCH – AUSWERTUNG</t>
  </si>
  <si>
    <t>Kennzahlen des Berichtszeitraums  ·  Geschäftsjahr 2026</t>
  </si>
  <si>
    <t>PROJEKT</t>
  </si>
  <si>
    <t>Dokumentierte Bautage</t>
  </si>
  <si>
    <t>Bauvorhaben</t>
  </si>
  <si>
    <t>Bauherr</t>
  </si>
  <si>
    <t>Personenstunden gesamt</t>
  </si>
  <si>
    <t>Bauleitung</t>
  </si>
  <si>
    <t>Zeitraum</t>
  </si>
  <si>
    <t>Ø Arbeitskräfte je Arbeitstag</t>
  </si>
  <si>
    <t>Tage mit Behinderung</t>
  </si>
  <si>
    <t>WITTERUNGSÜBERSICHT</t>
  </si>
  <si>
    <t>Witterung</t>
  </si>
  <si>
    <t>Tage</t>
  </si>
  <si>
    <t>Summe</t>
  </si>
  <si>
    <t>FREIGABESTATUS</t>
  </si>
  <si>
    <t>Status</t>
  </si>
  <si>
    <t>Anteil</t>
  </si>
  <si>
    <t>Hinweise:  Rosé hinterlegte Felder sind Eingabefelder. Die Tagesberichte werden im Blatt „Tagesberichte“ erfasst – diese Auswertung aktualisiert sich automatisch. Witterung, Behinderung und nicht arbeitsfähige Tage werden farblich hervorgehoben. Das Bautagebuch dient der laufenden Baudokumentation und ist keine rechtsverbindliche Abnahme.</t>
  </si>
  <si>
    <t>BAUTAGEBUCH  ·  Tägliche Baustellendokumentation</t>
  </si>
  <si>
    <t>Fortlaufende Erfassung von Witterung, Personal, Leistungen, Lieferungen und besonderen Vorkommnissen – ein Bericht je Bautag.</t>
  </si>
  <si>
    <t>Neubau Wohn- und Geschäftshaus (Muster)</t>
  </si>
  <si>
    <t>Dipl.-Ing. A. Keßler</t>
  </si>
  <si>
    <t>Wittmer Immobilien GmbH</t>
  </si>
  <si>
    <t>Auftragnehmer</t>
  </si>
  <si>
    <t>Bauunternehmung Sanders GmbH</t>
  </si>
  <si>
    <t>Baustelle</t>
  </si>
  <si>
    <t>Beispielweg 12, 40210 Musterstadt</t>
  </si>
  <si>
    <t>Projekt-Nr.</t>
  </si>
  <si>
    <t>BT-2026-058</t>
  </si>
  <si>
    <t>Berichtszeitraum</t>
  </si>
  <si>
    <t>Stand</t>
  </si>
  <si>
    <t>22.05.2026</t>
  </si>
  <si>
    <t>Nr.</t>
  </si>
  <si>
    <t>Datum</t>
  </si>
  <si>
    <t>Wochentag</t>
  </si>
  <si>
    <t>T min</t>
  </si>
  <si>
    <t>T max</t>
  </si>
  <si>
    <t>arbeits-
fähig</t>
  </si>
  <si>
    <t>Arbeits-
kräfte</t>
  </si>
  <si>
    <t>Std./AK</t>
  </si>
  <si>
    <t>Personen-
stunden</t>
  </si>
  <si>
    <t>Ausgeführte Arbeiten / Gewerke</t>
  </si>
  <si>
    <t>Materiallieferungen</t>
  </si>
  <si>
    <t>Geräte / Maschinen</t>
  </si>
  <si>
    <t>Besondere Vorkommnisse / Behinderungen</t>
  </si>
  <si>
    <t>Behin-
derung</t>
  </si>
  <si>
    <t>heiter</t>
  </si>
  <si>
    <t>ja</t>
  </si>
  <si>
    <t>Erdarbeiten Baugrube, Aushub Nordseite</t>
  </si>
  <si>
    <t>Schotter 40 t</t>
  </si>
  <si>
    <t>Bagger, Radlader</t>
  </si>
  <si>
    <t>nein</t>
  </si>
  <si>
    <t>freigegeben</t>
  </si>
  <si>
    <t>KE</t>
  </si>
  <si>
    <t>bewölkt</t>
  </si>
  <si>
    <t>Aushub abgeschlossen, Sauberkeitsschicht</t>
  </si>
  <si>
    <t>Beton C8/10</t>
  </si>
  <si>
    <t>Bagger</t>
  </si>
  <si>
    <t>Regen</t>
  </si>
  <si>
    <t>Schalung Fundamente (witterungsbedingt reduziert)</t>
  </si>
  <si>
    <t>Schalungsmaterial</t>
  </si>
  <si>
    <t>Kran</t>
  </si>
  <si>
    <t>Starkregen ab 13:00, Arbeiten eingeschränkt</t>
  </si>
  <si>
    <t>bedeckt</t>
  </si>
  <si>
    <t>Bewehrung Bodenplatte</t>
  </si>
  <si>
    <t>Betonstahl 12 t</t>
  </si>
  <si>
    <t>Kran, Biegemaschine</t>
  </si>
  <si>
    <t>Betonage Bodenplatte</t>
  </si>
  <si>
    <t>Transportbeton C25/30 – 65 m³</t>
  </si>
  <si>
    <t>Betonpumpe, Kran</t>
  </si>
  <si>
    <t>sonnig</t>
  </si>
  <si>
    <t>Aushärtung, Beginn Mauerwerk EG</t>
  </si>
  <si>
    <t>Kalksandstein</t>
  </si>
  <si>
    <t>Kran, Mörtelsilo</t>
  </si>
  <si>
    <t>geprüft</t>
  </si>
  <si>
    <t>Mauerwerk EG, Außenwände</t>
  </si>
  <si>
    <t>KS-Steine</t>
  </si>
  <si>
    <t>Sturm</t>
  </si>
  <si>
    <t>Witterungsbedingter Ausfall</t>
  </si>
  <si>
    <t>Sturmwarnung, Baustelle gesperrt</t>
  </si>
  <si>
    <t>Mauerwerk EG, Ringanker Schalung</t>
  </si>
  <si>
    <t>Beton, Bewehrung</t>
  </si>
  <si>
    <t>Fensteranlieferung um 1 Tag verschoben</t>
  </si>
  <si>
    <t>erfasst</t>
  </si>
  <si>
    <t>Betonage Ringanker, Vorbereitung Decke</t>
  </si>
  <si>
    <t>Transportbeton</t>
  </si>
  <si>
    <t>Betonpumpe</t>
  </si>
  <si>
    <t>Deckenschalung EG</t>
  </si>
  <si>
    <t>Deckenschalung, Stützen</t>
  </si>
  <si>
    <t>MB</t>
  </si>
  <si>
    <t>Bewehrung Decke (witterungsbedingt reduziert)</t>
  </si>
  <si>
    <t>Betonstahl</t>
  </si>
  <si>
    <t>Regen, Produktivität reduziert</t>
  </si>
  <si>
    <t>Betonage Geschossdecke EG – 70 m³</t>
  </si>
  <si>
    <t>Transportbeton C25/30</t>
  </si>
  <si>
    <t>Nachbehandlung Decke, Baustellenreinigung</t>
  </si>
  <si>
    <t>Entwurf</t>
  </si>
  <si>
    <t>Summe Personenstunden im Berichtszeitraum</t>
  </si>
  <si>
    <t>Referenzlisten &amp; Legende</t>
  </si>
  <si>
    <t>Grundlage der Auswahlfelder – bei Bedarf erweiterbar.</t>
  </si>
  <si>
    <t>Ja / Nein</t>
  </si>
  <si>
    <t>Status / Freigabe</t>
  </si>
  <si>
    <t>wolkig</t>
  </si>
  <si>
    <t>Schauer</t>
  </si>
  <si>
    <t>Gewitter</t>
  </si>
  <si>
    <t>Schnee</t>
  </si>
  <si>
    <t>Frost</t>
  </si>
  <si>
    <t>Nebel</t>
  </si>
  <si>
    <t>Legende</t>
  </si>
  <si>
    <t>Eingabefeld – hier eintragen</t>
  </si>
  <si>
    <t>Automatisches Feld (Formel) – nicht überschreiben</t>
  </si>
  <si>
    <t>Hinweis: Behinderung / nicht arbeitsfähig / widriges Wetter</t>
  </si>
  <si>
    <t>Status: freigegeben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</si>
</sst>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%"/>
    <numFmt numFmtId="166" formatCode="dd\.mm\.yyyy"/>
    <numFmt numFmtId="167" formatCode="0&quot; °C&quot;"/>
  </numFmts>
  <fonts count="19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i/>
      <sz val="10"/>
      <color rgb="FFA85668"/>
      <name val="Calibri"/>
      <charset val="1"/>
    </font>
    <font>
      <b/>
      <sz val="11"/>
      <color rgb="FFFFFFFF"/>
      <name val="Calibri"/>
      <charset val="1"/>
    </font>
    <font>
      <b/>
      <sz val="9"/>
      <color rgb="FFFFFFFF"/>
      <name val="Calibri"/>
      <charset val="1"/>
    </font>
    <font>
      <b/>
      <sz val="10"/>
      <color rgb="FF6B2737"/>
      <name val="Calibri"/>
      <charset val="1"/>
    </font>
    <font>
      <sz val="10"/>
      <color rgb="FF2A2328"/>
      <name val="Calibri"/>
      <charset val="1"/>
    </font>
    <font>
      <b/>
      <sz val="15"/>
      <color rgb="FF6B2737"/>
      <name val="Calibri"/>
      <charset val="1"/>
    </font>
    <font>
      <b/>
      <sz val="12"/>
      <color rgb="FF6B2737"/>
      <name val="Calibri"/>
      <charset val="1"/>
    </font>
    <font>
      <b/>
      <sz val="10"/>
      <color rgb="FFFFFFFF"/>
      <name val="Calibri"/>
      <charset val="1"/>
    </font>
    <font>
      <i/>
      <sz val="9"/>
      <color rgb="FF6E6570"/>
      <name val="Calibri"/>
      <charset val="1"/>
    </font>
    <font>
      <b/>
      <sz val="16"/>
      <color rgb="FFFFFFFF"/>
      <name val="Calibri"/>
      <charset val="1"/>
    </font>
    <font>
      <i/>
      <sz val="9.5"/>
      <color rgb="FFA85668"/>
      <name val="Calibri"/>
      <charset val="1"/>
    </font>
    <font>
      <b/>
      <sz val="9.5"/>
      <color rgb="FFFFFFFF"/>
      <name val="Calibri"/>
      <charset val="1"/>
    </font>
    <font>
      <b/>
      <sz val="9.5"/>
      <color rgb="FF44505B"/>
      <name val="Calibri"/>
      <charset val="1"/>
    </font>
    <font>
      <sz val="9.5"/>
      <color rgb="FF2A2328"/>
      <name val="Calibri"/>
      <charset val="1"/>
    </font>
    <font>
      <b/>
      <sz val="10.5"/>
      <color rgb="FFFFFFFF"/>
      <name val="Calibri"/>
      <charset val="1"/>
    </font>
    <font>
      <b/>
      <sz val="13"/>
      <color rgb="FF6B2737"/>
      <name val="Calibri"/>
      <charset val="1"/>
    </font>
    <font>
      <b/>
      <sz val="11"/>
      <color rgb="FF6B2737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6B2737"/>
        <bgColor rgb="FF993300"/>
      </patternFill>
    </fill>
    <fill>
      <patternFill patternType="solid">
        <fgColor rgb="FFF7F5F6"/>
        <bgColor rgb="FFFBF4F6"/>
      </patternFill>
    </fill>
    <fill>
      <patternFill patternType="solid">
        <fgColor rgb="FF44505B"/>
        <bgColor rgb="FF6E6570"/>
      </patternFill>
    </fill>
    <fill>
      <patternFill patternType="solid">
        <fgColor rgb="FFF2F1F3"/>
        <bgColor rgb="FFF9EFF1"/>
      </patternFill>
    </fill>
    <fill>
      <patternFill patternType="solid">
        <fgColor rgb="FFFFFFFF"/>
        <bgColor rgb="FFFAF8F9"/>
      </patternFill>
    </fill>
    <fill>
      <patternFill patternType="solid">
        <fgColor rgb="FFFAF8F9"/>
        <bgColor rgb="FFF7F5F6"/>
      </patternFill>
    </fill>
    <fill>
      <patternFill patternType="solid">
        <fgColor rgb="FFF9EFF1"/>
        <bgColor rgb="FFF2F1F3"/>
      </patternFill>
    </fill>
    <fill>
      <patternFill patternType="solid">
        <fgColor rgb="FFECE7E9"/>
        <bgColor rgb="FFE4E8EB"/>
      </patternFill>
    </fill>
    <fill>
      <patternFill patternType="solid">
        <fgColor rgb="FFFBF4F6"/>
        <bgColor rgb="FFF7F5F6"/>
      </patternFill>
    </fill>
    <fill>
      <patternFill patternType="solid">
        <fgColor rgb="FFF7E9CF"/>
        <bgColor rgb="FFECE7E9"/>
      </patternFill>
    </fill>
    <fill>
      <patternFill patternType="solid">
        <fgColor rgb="FFE7D3D8"/>
        <bgColor rgb="FFDED9DC"/>
      </patternFill>
    </fill>
  </fills>
  <borders count="7">
    <border>
      <left/>
      <right/>
      <top/>
      <bottom/>
      <diagonal/>
    </border>
    <border>
      <left style="thin">
        <color rgb="FFA85668"/>
      </left>
      <right style="thin">
        <color rgb="FFA85668"/>
      </right>
      <top style="thin">
        <color rgb="FFA85668"/>
      </top>
      <bottom style="thin">
        <color rgb="FFA85668"/>
      </bottom>
      <diagonal/>
    </border>
    <border>
      <left style="thin">
        <color rgb="FFDED9DC"/>
      </left>
      <right style="thin">
        <color rgb="FFDED9DC"/>
      </right>
      <top style="thin">
        <color rgb="FFDED9DC"/>
      </top>
      <bottom style="thin">
        <color rgb="FFDED9DC"/>
      </bottom>
      <diagonal/>
    </border>
    <border>
      <left style="thin">
        <color rgb="FF44505B"/>
      </left>
      <right style="thin">
        <color rgb="FF44505B"/>
      </right>
      <top style="thin">
        <color rgb="FF44505B"/>
      </top>
      <bottom style="thin">
        <color rgb="FF44505B"/>
      </bottom>
      <diagonal/>
    </border>
    <border>
      <left style="thin">
        <color rgb="FF6B2737"/>
      </left>
      <right style="thin">
        <color rgb="FF6B2737"/>
      </right>
      <top style="thin">
        <color rgb="FF6B2737"/>
      </top>
      <bottom style="thin">
        <color rgb="FF6B2737"/>
      </bottom>
      <diagonal/>
    </border>
    <border>
      <left style="thin">
        <color rgb="FF44505B"/>
      </left>
      <right/>
      <top style="thin">
        <color rgb="FF44505B"/>
      </top>
      <bottom style="thin">
        <color rgb="FF44505B"/>
      </bottom>
      <diagonal/>
    </border>
    <border>
      <left style="thin">
        <color rgb="FF6B2737"/>
      </left>
      <right/>
      <top style="thin">
        <color rgb="FF6B2737"/>
      </top>
      <bottom style="thin">
        <color rgb="FF6B2737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7" fillId="3" borderId="1" xfId="0" applyNumberFormat="1" applyFont="1" applyFill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center" vertical="center"/>
    </xf>
    <xf numFmtId="1" fontId="7" fillId="3" borderId="1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6" fillId="2" borderId="6" xfId="0" applyFont="1" applyFill="1" applyBorder="1" applyAlignment="1">
      <alignment horizontal="right" vertical="center"/>
    </xf>
    <xf numFmtId="0" fontId="6" fillId="9" borderId="2" xfId="0" applyFont="1" applyFill="1" applyBorder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1" fontId="6" fillId="6" borderId="2" xfId="0" applyNumberFormat="1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left" vertical="center"/>
    </xf>
    <xf numFmtId="1" fontId="6" fillId="7" borderId="2" xfId="0" applyNumberFormat="1" applyFont="1" applyFill="1" applyBorder="1" applyAlignment="1">
      <alignment horizontal="center" vertical="center"/>
    </xf>
    <xf numFmtId="0" fontId="9" fillId="2" borderId="4" xfId="0" applyFont="1" applyFill="1" applyBorder="1"/>
    <xf numFmtId="1" fontId="9" fillId="2" borderId="4" xfId="0" applyNumberFormat="1" applyFont="1" applyFill="1" applyBorder="1" applyAlignment="1">
      <alignment horizontal="center" vertical="center"/>
    </xf>
    <xf numFmtId="0" fontId="6" fillId="6" borderId="2" xfId="0" applyFont="1" applyFill="1" applyBorder="1"/>
    <xf numFmtId="1" fontId="0" fillId="6" borderId="2" xfId="0" applyNumberFormat="1" applyFill="1" applyBorder="1" applyAlignment="1">
      <alignment horizontal="center" vertical="center"/>
    </xf>
    <xf numFmtId="165" fontId="0" fillId="6" borderId="2" xfId="0" applyNumberFormat="1" applyFill="1" applyBorder="1" applyAlignment="1">
      <alignment horizontal="center" vertical="center"/>
    </xf>
    <xf numFmtId="0" fontId="6" fillId="7" borderId="2" xfId="0" applyFont="1" applyFill="1" applyBorder="1"/>
    <xf numFmtId="1" fontId="0" fillId="7" borderId="2" xfId="0" applyNumberFormat="1" applyFill="1" applyBorder="1" applyAlignment="1">
      <alignment horizontal="center" vertical="center"/>
    </xf>
    <xf numFmtId="165" fontId="0" fillId="7" borderId="2" xfId="0" applyNumberFormat="1" applyFill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/>
    </xf>
    <xf numFmtId="166" fontId="15" fillId="8" borderId="2" xfId="0" applyNumberFormat="1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167" fontId="15" fillId="8" borderId="2" xfId="0" applyNumberFormat="1" applyFont="1" applyFill="1" applyBorder="1" applyAlignment="1">
      <alignment horizontal="center" vertical="center"/>
    </xf>
    <xf numFmtId="1" fontId="15" fillId="8" borderId="2" xfId="0" applyNumberFormat="1" applyFont="1" applyFill="1" applyBorder="1" applyAlignment="1">
      <alignment horizontal="center" vertical="center"/>
    </xf>
    <xf numFmtId="3" fontId="15" fillId="9" borderId="2" xfId="0" applyNumberFormat="1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left" vertical="center" wrapText="1"/>
    </xf>
    <xf numFmtId="166" fontId="15" fillId="10" borderId="2" xfId="0" applyNumberFormat="1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167" fontId="15" fillId="10" borderId="2" xfId="0" applyNumberFormat="1" applyFont="1" applyFill="1" applyBorder="1" applyAlignment="1">
      <alignment horizontal="center" vertical="center"/>
    </xf>
    <xf numFmtId="1" fontId="15" fillId="10" borderId="2" xfId="0" applyNumberFormat="1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left" vertical="center" wrapText="1"/>
    </xf>
    <xf numFmtId="3" fontId="16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/>
    <xf numFmtId="0" fontId="17" fillId="0" borderId="0" xfId="0" applyFont="1"/>
    <xf numFmtId="0" fontId="10" fillId="0" borderId="0" xfId="0" applyFont="1"/>
    <xf numFmtId="0" fontId="18" fillId="0" borderId="0" xfId="0" applyFont="1"/>
    <xf numFmtId="0" fontId="0" fillId="8" borderId="2" xfId="0" applyFill="1" applyBorder="1"/>
    <xf numFmtId="0" fontId="15" fillId="0" borderId="0" xfId="0" applyFont="1" applyAlignment="1">
      <alignment horizontal="left" vertical="center"/>
    </xf>
    <xf numFmtId="0" fontId="0" fillId="9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8" fillId="0" borderId="0" xfId="0" applyFont="1" applyAlignment="1">
      <alignment horizontal="left"/>
    </xf>
    <xf numFmtId="0" fontId="10" fillId="3" borderId="0" xfId="0" applyFont="1" applyFill="1" applyAlignment="1">
      <alignment horizontal="left" vertical="top" wrapText="1"/>
    </xf>
  </cellXfs>
  <cellStyles count="1">
    <cellStyle name="Standard" xfId="0" builtinId="0"/>
  </cellStyles>
  <dxfs count="8">
    <dxf>
      <fill>
        <patternFill>
          <bgColor rgb="FFE4E1E3"/>
        </patternFill>
      </fill>
    </dxf>
    <dxf>
      <fill>
        <patternFill>
          <bgColor rgb="FFE4E8EB"/>
        </patternFill>
      </fill>
    </dxf>
    <dxf>
      <fill>
        <patternFill>
          <bgColor rgb="FFF7E9CF"/>
        </patternFill>
      </fill>
    </dxf>
    <dxf>
      <fill>
        <patternFill>
          <bgColor rgb="FFE7D3D8"/>
        </patternFill>
      </fill>
    </dxf>
    <dxf>
      <font>
        <b/>
        <sz val="9"/>
        <color rgb="FFB5791C"/>
        <name val="Calibri"/>
        <charset val="1"/>
      </font>
      <fill>
        <patternFill>
          <bgColor rgb="FFF7E9CF"/>
        </patternFill>
      </fill>
    </dxf>
    <dxf>
      <font>
        <b/>
        <sz val="9"/>
        <color rgb="FFB5791C"/>
        <name val="Calibri"/>
        <charset val="1"/>
      </font>
      <fill>
        <patternFill>
          <bgColor rgb="FFF7E9CF"/>
        </patternFill>
      </fill>
    </dxf>
    <dxf>
      <fill>
        <patternFill>
          <bgColor rgb="FFF7E9CF"/>
        </patternFill>
      </fill>
    </dxf>
    <dxf>
      <fill>
        <patternFill>
          <bgColor rgb="FFF6D9D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BF4F6"/>
      <rgbColor rgb="FFFF00FF"/>
      <rgbColor rgb="FF00FFFF"/>
      <rgbColor rgb="FF800000"/>
      <rgbColor rgb="FF008000"/>
      <rgbColor rgb="FF000080"/>
      <rgbColor rgb="FFB5791C"/>
      <rgbColor rgb="FF800080"/>
      <rgbColor rgb="FF008080"/>
      <rgbColor rgb="FFDED9DC"/>
      <rgbColor rgb="FF878787"/>
      <rgbColor rgb="FF9999FF"/>
      <rgbColor rgb="FFA85668"/>
      <rgbColor rgb="FFFAF8F9"/>
      <rgbColor rgb="FFE4E8EB"/>
      <rgbColor rgb="FF660066"/>
      <rgbColor rgb="FFFF8080"/>
      <rgbColor rgb="FF0066CC"/>
      <rgbColor rgb="FFD9D9D9"/>
      <rgbColor rgb="FF000080"/>
      <rgbColor rgb="FFFF00FF"/>
      <rgbColor rgb="FFF7F5F6"/>
      <rgbColor rgb="FF00FFFF"/>
      <rgbColor rgb="FF800080"/>
      <rgbColor rgb="FF800000"/>
      <rgbColor rgb="FF008080"/>
      <rgbColor rgb="FF0000FF"/>
      <rgbColor rgb="FF00CCFF"/>
      <rgbColor rgb="FFF2F1F3"/>
      <rgbColor rgb="FFECE7E9"/>
      <rgbColor rgb="FFF7E9CF"/>
      <rgbColor rgb="FFE4E1E3"/>
      <rgbColor rgb="FFF6D9DE"/>
      <rgbColor rgb="FFF9EFF1"/>
      <rgbColor rgb="FFE7D3D8"/>
      <rgbColor rgb="FF3366FF"/>
      <rgbColor rgb="FF33CCCC"/>
      <rgbColor rgb="FF99CC00"/>
      <rgbColor rgb="FFFFCC00"/>
      <rgbColor rgb="FFFF9900"/>
      <rgbColor rgb="FFFF6600"/>
      <rgbColor rgb="FF6E6570"/>
      <rgbColor rgb="FF969696"/>
      <rgbColor rgb="FF003366"/>
      <rgbColor rgb="FF339966"/>
      <rgbColor rgb="FF003300"/>
      <rgbColor rgb="FF333300"/>
      <rgbColor rgb="FF993300"/>
      <rgbColor rgb="FF6B2737"/>
      <rgbColor rgb="FF44505B"/>
      <rgbColor rgb="FF2A232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Bautage nach Witterung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Übersicht!$C$13</c:f>
              <c:strCache>
                <c:ptCount val="1"/>
                <c:pt idx="0">
                  <c:v>Tage</c:v>
                </c:pt>
              </c:strCache>
            </c:strRef>
          </c:tx>
          <c:spPr>
            <a:solidFill>
              <a:srgbClr val="44505B"/>
            </a:solidFill>
            <a:ln w="0">
              <a:solidFill>
                <a:srgbClr val="445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Übersicht!$B$14:$B$25</c:f>
              <c:strCache>
                <c:ptCount val="12"/>
                <c:pt idx="0">
                  <c:v>sonnig</c:v>
                </c:pt>
                <c:pt idx="1">
                  <c:v>heiter</c:v>
                </c:pt>
                <c:pt idx="2">
                  <c:v>wolkig</c:v>
                </c:pt>
                <c:pt idx="3">
                  <c:v>bewölkt</c:v>
                </c:pt>
                <c:pt idx="4">
                  <c:v>bedeckt</c:v>
                </c:pt>
                <c:pt idx="5">
                  <c:v>Regen</c:v>
                </c:pt>
                <c:pt idx="6">
                  <c:v>Schauer</c:v>
                </c:pt>
                <c:pt idx="7">
                  <c:v>Gewitter</c:v>
                </c:pt>
                <c:pt idx="8">
                  <c:v>Sturm</c:v>
                </c:pt>
                <c:pt idx="9">
                  <c:v>Schnee</c:v>
                </c:pt>
                <c:pt idx="10">
                  <c:v>Frost</c:v>
                </c:pt>
                <c:pt idx="11">
                  <c:v>Nebel</c:v>
                </c:pt>
              </c:strCache>
            </c:strRef>
          </c:cat>
          <c:val>
            <c:numRef>
              <c:f>Übersicht!$C$14:$C$25</c:f>
              <c:numCache>
                <c:formatCode>0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9F-4510-BF30-710027A53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6013"/>
        <c:axId val="69817768"/>
      </c:barChart>
      <c:catAx>
        <c:axId val="1354601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9817768"/>
        <c:crosses val="autoZero"/>
        <c:auto val="1"/>
        <c:lblAlgn val="ctr"/>
        <c:lblOffset val="100"/>
        <c:noMultiLvlLbl val="0"/>
      </c:catAx>
      <c:valAx>
        <c:axId val="698177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3546013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13</xdr:row>
      <xdr:rowOff>0</xdr:rowOff>
    </xdr:from>
    <xdr:to>
      <xdr:col>10</xdr:col>
      <xdr:colOff>66960</xdr:colOff>
      <xdr:row>27</xdr:row>
      <xdr:rowOff>68760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85668"/>
    <pageSetUpPr fitToPage="1"/>
  </sheetPr>
  <dimension ref="B2:H38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7109375" defaultRowHeight="15" x14ac:dyDescent="0.25"/>
  <cols>
    <col min="1" max="1" width="2" customWidth="1"/>
    <col min="2" max="2" width="22" customWidth="1"/>
    <col min="3" max="4" width="14" customWidth="1"/>
    <col min="5" max="5" width="3" customWidth="1"/>
    <col min="6" max="6" width="20" customWidth="1"/>
    <col min="7" max="8" width="11" customWidth="1"/>
    <col min="9" max="9" width="2" customWidth="1"/>
  </cols>
  <sheetData>
    <row r="2" spans="2:8" ht="33.75" customHeight="1" x14ac:dyDescent="0.25">
      <c r="B2" s="8" t="s">
        <v>0</v>
      </c>
      <c r="C2" s="8"/>
      <c r="D2" s="8"/>
      <c r="E2" s="8"/>
      <c r="F2" s="8"/>
      <c r="G2" s="8"/>
      <c r="H2" s="8"/>
    </row>
    <row r="3" spans="2:8" ht="18" customHeight="1" x14ac:dyDescent="0.25">
      <c r="B3" s="7" t="s">
        <v>1</v>
      </c>
      <c r="C3" s="7"/>
      <c r="D3" s="7"/>
      <c r="E3" s="7"/>
      <c r="F3" s="7"/>
      <c r="G3" s="7"/>
      <c r="H3" s="7"/>
    </row>
    <row r="5" spans="2:8" x14ac:dyDescent="0.25">
      <c r="B5" s="6" t="s">
        <v>2</v>
      </c>
      <c r="C5" s="6"/>
      <c r="D5" s="6"/>
      <c r="F5" s="5" t="s">
        <v>3</v>
      </c>
      <c r="G5" s="5"/>
    </row>
    <row r="6" spans="2:8" ht="25.5" customHeight="1" x14ac:dyDescent="0.25">
      <c r="B6" s="15" t="s">
        <v>4</v>
      </c>
      <c r="C6" s="4" t="str">
        <f>Tagesberichte!C5</f>
        <v>Neubau Wohn- und Geschäftshaus (Muster)</v>
      </c>
      <c r="D6" s="4"/>
      <c r="F6" s="3">
        <f>COUNT(Tagesberichte!B11:B30)</f>
        <v>14</v>
      </c>
      <c r="G6" s="3"/>
    </row>
    <row r="7" spans="2:8" x14ac:dyDescent="0.25">
      <c r="B7" s="15" t="s">
        <v>5</v>
      </c>
      <c r="C7" s="4" t="str">
        <f>Tagesberichte!C6</f>
        <v>Wittmer Immobilien GmbH</v>
      </c>
      <c r="D7" s="4"/>
      <c r="F7" s="5" t="s">
        <v>6</v>
      </c>
      <c r="G7" s="5"/>
    </row>
    <row r="8" spans="2:8" ht="25.5" customHeight="1" x14ac:dyDescent="0.25">
      <c r="B8" s="15" t="s">
        <v>7</v>
      </c>
      <c r="C8" s="4" t="str">
        <f>Tagesberichte!L5</f>
        <v>Dipl.-Ing. A. Keßler</v>
      </c>
      <c r="D8" s="4"/>
      <c r="F8" s="2">
        <f>SUM(Tagesberichte!J11:J30)</f>
        <v>818</v>
      </c>
      <c r="G8" s="2"/>
    </row>
    <row r="9" spans="2:8" x14ac:dyDescent="0.25">
      <c r="B9" s="15" t="s">
        <v>8</v>
      </c>
      <c r="C9" s="4" t="str">
        <f>Tagesberichte!C8</f>
        <v>04.05.YYYY  –  22.05.YYYY</v>
      </c>
      <c r="D9" s="4"/>
      <c r="F9" s="5" t="s">
        <v>9</v>
      </c>
      <c r="G9" s="5"/>
    </row>
    <row r="10" spans="2:8" ht="25.5" customHeight="1" x14ac:dyDescent="0.25">
      <c r="F10" s="1">
        <f>IFERROR(AVERAGEIF(Tagesberichte!H11:H30,"&gt;0"),0)</f>
        <v>8.2307692307692299</v>
      </c>
      <c r="G10" s="1"/>
    </row>
    <row r="11" spans="2:8" x14ac:dyDescent="0.25">
      <c r="F11" s="5" t="s">
        <v>10</v>
      </c>
      <c r="G11" s="5"/>
    </row>
    <row r="12" spans="2:8" ht="25.5" customHeight="1" x14ac:dyDescent="0.25">
      <c r="B12" s="54" t="s">
        <v>11</v>
      </c>
      <c r="C12" s="54"/>
      <c r="D12" s="54"/>
      <c r="F12" s="3">
        <f>COUNTIF(Tagesberichte!O11:O30,"ja")</f>
        <v>4</v>
      </c>
      <c r="G12" s="3"/>
    </row>
    <row r="13" spans="2:8" x14ac:dyDescent="0.25">
      <c r="B13" s="17" t="s">
        <v>12</v>
      </c>
      <c r="C13" s="17" t="s">
        <v>13</v>
      </c>
    </row>
    <row r="14" spans="2:8" x14ac:dyDescent="0.25">
      <c r="B14" s="16" t="str">
        <f>Listen!$B$4</f>
        <v>sonnig</v>
      </c>
      <c r="C14" s="18">
        <f>COUNTIF(Tagesberichte!$D$11:$D$30,Listen!$B$4)</f>
        <v>3</v>
      </c>
    </row>
    <row r="15" spans="2:8" x14ac:dyDescent="0.25">
      <c r="B15" s="19" t="str">
        <f>Listen!$B$5</f>
        <v>heiter</v>
      </c>
      <c r="C15" s="20">
        <f>COUNTIF(Tagesberichte!$D$11:$D$30,Listen!$B$5)</f>
        <v>4</v>
      </c>
    </row>
    <row r="16" spans="2:8" x14ac:dyDescent="0.25">
      <c r="B16" s="16" t="str">
        <f>Listen!$B$6</f>
        <v>wolkig</v>
      </c>
      <c r="C16" s="18">
        <f>COUNTIF(Tagesberichte!$D$11:$D$30,Listen!$B$6)</f>
        <v>0</v>
      </c>
    </row>
    <row r="17" spans="2:4" x14ac:dyDescent="0.25">
      <c r="B17" s="19" t="str">
        <f>Listen!$B$7</f>
        <v>bewölkt</v>
      </c>
      <c r="C17" s="20">
        <f>COUNTIF(Tagesberichte!$D$11:$D$30,Listen!$B$7)</f>
        <v>3</v>
      </c>
    </row>
    <row r="18" spans="2:4" x14ac:dyDescent="0.25">
      <c r="B18" s="16" t="str">
        <f>Listen!$B$8</f>
        <v>bedeckt</v>
      </c>
      <c r="C18" s="18">
        <f>COUNTIF(Tagesberichte!$D$11:$D$30,Listen!$B$8)</f>
        <v>1</v>
      </c>
    </row>
    <row r="19" spans="2:4" x14ac:dyDescent="0.25">
      <c r="B19" s="19" t="str">
        <f>Listen!$B$9</f>
        <v>Regen</v>
      </c>
      <c r="C19" s="20">
        <f>COUNTIF(Tagesberichte!$D$11:$D$30,Listen!$B$9)</f>
        <v>2</v>
      </c>
    </row>
    <row r="20" spans="2:4" x14ac:dyDescent="0.25">
      <c r="B20" s="16" t="str">
        <f>Listen!$B$10</f>
        <v>Schauer</v>
      </c>
      <c r="C20" s="18">
        <f>COUNTIF(Tagesberichte!$D$11:$D$30,Listen!$B$10)</f>
        <v>0</v>
      </c>
    </row>
    <row r="21" spans="2:4" x14ac:dyDescent="0.25">
      <c r="B21" s="19" t="str">
        <f>Listen!$B$11</f>
        <v>Gewitter</v>
      </c>
      <c r="C21" s="20">
        <f>COUNTIF(Tagesberichte!$D$11:$D$30,Listen!$B$11)</f>
        <v>0</v>
      </c>
    </row>
    <row r="22" spans="2:4" x14ac:dyDescent="0.25">
      <c r="B22" s="16" t="str">
        <f>Listen!$B$12</f>
        <v>Sturm</v>
      </c>
      <c r="C22" s="18">
        <f>COUNTIF(Tagesberichte!$D$11:$D$30,Listen!$B$12)</f>
        <v>1</v>
      </c>
    </row>
    <row r="23" spans="2:4" x14ac:dyDescent="0.25">
      <c r="B23" s="19" t="str">
        <f>Listen!$B$13</f>
        <v>Schnee</v>
      </c>
      <c r="C23" s="20">
        <f>COUNTIF(Tagesberichte!$D$11:$D$30,Listen!$B$13)</f>
        <v>0</v>
      </c>
    </row>
    <row r="24" spans="2:4" x14ac:dyDescent="0.25">
      <c r="B24" s="16" t="str">
        <f>Listen!$B$14</f>
        <v>Frost</v>
      </c>
      <c r="C24" s="18">
        <f>COUNTIF(Tagesberichte!$D$11:$D$30,Listen!$B$14)</f>
        <v>0</v>
      </c>
    </row>
    <row r="25" spans="2:4" x14ac:dyDescent="0.25">
      <c r="B25" s="19" t="str">
        <f>Listen!$B$15</f>
        <v>Nebel</v>
      </c>
      <c r="C25" s="20">
        <f>COUNTIF(Tagesberichte!$D$11:$D$30,Listen!$B$15)</f>
        <v>0</v>
      </c>
    </row>
    <row r="26" spans="2:4" x14ac:dyDescent="0.25">
      <c r="B26" s="21" t="s">
        <v>14</v>
      </c>
      <c r="C26" s="22">
        <f>SUM(C14:C25)</f>
        <v>14</v>
      </c>
    </row>
    <row r="28" spans="2:4" ht="15.75" x14ac:dyDescent="0.25">
      <c r="B28" s="54" t="s">
        <v>15</v>
      </c>
      <c r="C28" s="54"/>
      <c r="D28" s="54"/>
    </row>
    <row r="29" spans="2:4" x14ac:dyDescent="0.25">
      <c r="B29" s="17" t="s">
        <v>16</v>
      </c>
      <c r="C29" s="17" t="s">
        <v>13</v>
      </c>
      <c r="D29" s="17" t="s">
        <v>17</v>
      </c>
    </row>
    <row r="30" spans="2:4" x14ac:dyDescent="0.25">
      <c r="B30" s="23" t="str">
        <f>Listen!$F$4</f>
        <v>Entwurf</v>
      </c>
      <c r="C30" s="24">
        <f>COUNTIF(Tagesberichte!$P$11:$P$30,Listen!$F$4)</f>
        <v>1</v>
      </c>
      <c r="D30" s="25">
        <f>IFERROR(C30/$C$34,"")</f>
        <v>7.1428571428571425E-2</v>
      </c>
    </row>
    <row r="31" spans="2:4" x14ac:dyDescent="0.25">
      <c r="B31" s="26" t="str">
        <f>Listen!$F$5</f>
        <v>erfasst</v>
      </c>
      <c r="C31" s="27">
        <f>COUNTIF(Tagesberichte!$P$11:$P$30,Listen!$F$5)</f>
        <v>5</v>
      </c>
      <c r="D31" s="28">
        <f>IFERROR(C31/$C$34,"")</f>
        <v>0.35714285714285715</v>
      </c>
    </row>
    <row r="32" spans="2:4" x14ac:dyDescent="0.25">
      <c r="B32" s="23" t="str">
        <f>Listen!$F$6</f>
        <v>geprüft</v>
      </c>
      <c r="C32" s="24">
        <f>COUNTIF(Tagesberichte!$P$11:$P$30,Listen!$F$6)</f>
        <v>2</v>
      </c>
      <c r="D32" s="25">
        <f>IFERROR(C32/$C$34,"")</f>
        <v>0.14285714285714285</v>
      </c>
    </row>
    <row r="33" spans="2:8" x14ac:dyDescent="0.25">
      <c r="B33" s="26" t="str">
        <f>Listen!$F$7</f>
        <v>freigegeben</v>
      </c>
      <c r="C33" s="27">
        <f>COUNTIF(Tagesberichte!$P$11:$P$30,Listen!$F$7)</f>
        <v>6</v>
      </c>
      <c r="D33" s="28">
        <f>IFERROR(C33/$C$34,"")</f>
        <v>0.42857142857142855</v>
      </c>
    </row>
    <row r="34" spans="2:8" x14ac:dyDescent="0.25">
      <c r="B34" s="21" t="s">
        <v>14</v>
      </c>
      <c r="C34" s="22">
        <f>SUM(C30:C33)</f>
        <v>14</v>
      </c>
      <c r="D34" s="29">
        <v>1</v>
      </c>
    </row>
    <row r="36" spans="2:8" ht="15" customHeight="1" x14ac:dyDescent="0.25">
      <c r="B36" s="55" t="s">
        <v>18</v>
      </c>
      <c r="C36" s="55"/>
      <c r="D36" s="55"/>
      <c r="E36" s="55"/>
      <c r="F36" s="55"/>
      <c r="G36" s="55"/>
      <c r="H36" s="55"/>
    </row>
    <row r="37" spans="2:8" x14ac:dyDescent="0.25">
      <c r="B37" s="55"/>
      <c r="C37" s="55"/>
      <c r="D37" s="55"/>
      <c r="E37" s="55"/>
      <c r="F37" s="55"/>
      <c r="G37" s="55"/>
      <c r="H37" s="55"/>
    </row>
    <row r="38" spans="2:8" x14ac:dyDescent="0.25">
      <c r="B38" s="55"/>
      <c r="C38" s="55"/>
      <c r="D38" s="55"/>
      <c r="E38" s="55"/>
      <c r="F38" s="55"/>
      <c r="G38" s="55"/>
      <c r="H38" s="55"/>
    </row>
  </sheetData>
  <mergeCells count="18">
    <mergeCell ref="B36:H38"/>
    <mergeCell ref="F10:G10"/>
    <mergeCell ref="F11:G11"/>
    <mergeCell ref="B12:D12"/>
    <mergeCell ref="F12:G12"/>
    <mergeCell ref="B28:D28"/>
    <mergeCell ref="C7:D7"/>
    <mergeCell ref="F7:G7"/>
    <mergeCell ref="C8:D8"/>
    <mergeCell ref="F8:G8"/>
    <mergeCell ref="C9:D9"/>
    <mergeCell ref="F9:G9"/>
    <mergeCell ref="B2:H2"/>
    <mergeCell ref="B3:H3"/>
    <mergeCell ref="B5:D5"/>
    <mergeCell ref="F5:G5"/>
    <mergeCell ref="C6:D6"/>
    <mergeCell ref="F6:G6"/>
  </mergeCells>
  <pageMargins left="0.4" right="0.4" top="0.5" bottom="0.5" header="0.511811023622047" footer="0.511811023622047"/>
  <pageSetup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B2737"/>
    <pageSetUpPr fitToPage="1"/>
  </sheetPr>
  <dimension ref="A2:Q31"/>
  <sheetViews>
    <sheetView showGridLines="0" tabSelected="1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N44" sqref="N44"/>
    </sheetView>
  </sheetViews>
  <sheetFormatPr baseColWidth="10" defaultColWidth="8.7109375" defaultRowHeight="15" x14ac:dyDescent="0.25"/>
  <cols>
    <col min="1" max="1" width="3.42578125" bestFit="1" customWidth="1"/>
    <col min="2" max="2" width="9.85546875" bestFit="1" customWidth="1"/>
    <col min="3" max="3" width="10" bestFit="1" customWidth="1"/>
    <col min="4" max="4" width="9.140625" bestFit="1" customWidth="1"/>
    <col min="5" max="5" width="5.28515625" bestFit="1" customWidth="1"/>
    <col min="6" max="6" width="5.5703125" bestFit="1" customWidth="1"/>
    <col min="7" max="7" width="7" bestFit="1" customWidth="1"/>
    <col min="8" max="8" width="6.7109375" bestFit="1" customWidth="1"/>
    <col min="9" max="9" width="7" bestFit="1" customWidth="1"/>
    <col min="10" max="10" width="9" bestFit="1" customWidth="1"/>
    <col min="11" max="11" width="33.85546875" bestFit="1" customWidth="1"/>
    <col min="12" max="12" width="20.7109375" bestFit="1" customWidth="1"/>
    <col min="13" max="13" width="17.42578125" bestFit="1" customWidth="1"/>
    <col min="14" max="14" width="27.85546875" bestFit="1" customWidth="1"/>
    <col min="15" max="15" width="6.5703125" bestFit="1" customWidth="1"/>
    <col min="16" max="16" width="10" bestFit="1" customWidth="1"/>
    <col min="17" max="17" width="9.28515625" bestFit="1" customWidth="1"/>
  </cols>
  <sheetData>
    <row r="2" spans="1:17" ht="30" customHeight="1" x14ac:dyDescent="0.25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" customHeight="1" x14ac:dyDescent="0.25">
      <c r="A3" s="13" t="s">
        <v>20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5" spans="1:17" x14ac:dyDescent="0.25">
      <c r="A5" s="12" t="s">
        <v>4</v>
      </c>
      <c r="B5" s="12"/>
      <c r="C5" s="11" t="s">
        <v>21</v>
      </c>
      <c r="D5" s="11"/>
      <c r="E5" s="11"/>
      <c r="F5" s="11"/>
      <c r="G5" s="11"/>
      <c r="H5" s="11"/>
      <c r="J5" s="12" t="s">
        <v>7</v>
      </c>
      <c r="K5" s="12"/>
      <c r="L5" s="11" t="s">
        <v>22</v>
      </c>
      <c r="M5" s="11"/>
      <c r="N5" s="11"/>
      <c r="O5" s="11"/>
      <c r="P5" s="11"/>
      <c r="Q5" s="11"/>
    </row>
    <row r="6" spans="1:17" x14ac:dyDescent="0.25">
      <c r="A6" s="12" t="s">
        <v>5</v>
      </c>
      <c r="B6" s="12"/>
      <c r="C6" s="11" t="s">
        <v>23</v>
      </c>
      <c r="D6" s="11"/>
      <c r="E6" s="11"/>
      <c r="F6" s="11"/>
      <c r="G6" s="11"/>
      <c r="H6" s="11"/>
      <c r="J6" s="12" t="s">
        <v>24</v>
      </c>
      <c r="K6" s="12"/>
      <c r="L6" s="11" t="s">
        <v>25</v>
      </c>
      <c r="M6" s="11"/>
      <c r="N6" s="11"/>
      <c r="O6" s="11"/>
      <c r="P6" s="11"/>
      <c r="Q6" s="11"/>
    </row>
    <row r="7" spans="1:17" x14ac:dyDescent="0.25">
      <c r="A7" s="12" t="s">
        <v>26</v>
      </c>
      <c r="B7" s="12"/>
      <c r="C7" s="11" t="s">
        <v>27</v>
      </c>
      <c r="D7" s="11"/>
      <c r="E7" s="11"/>
      <c r="F7" s="11"/>
      <c r="G7" s="11"/>
      <c r="H7" s="11"/>
      <c r="J7" s="12" t="s">
        <v>28</v>
      </c>
      <c r="K7" s="12"/>
      <c r="L7" s="11" t="s">
        <v>29</v>
      </c>
      <c r="M7" s="11"/>
      <c r="N7" s="11"/>
      <c r="O7" s="11"/>
      <c r="P7" s="11"/>
      <c r="Q7" s="11"/>
    </row>
    <row r="8" spans="1:17" x14ac:dyDescent="0.25">
      <c r="A8" s="12" t="s">
        <v>30</v>
      </c>
      <c r="B8" s="12"/>
      <c r="C8" s="10" t="str">
        <f>IF(COUNT(B11:B30)=0,"—",TEXT(MIN(B11:B30),"DD.MM.YYYY")&amp;"  –  "&amp;TEXT(MAX(B11:B30),"DD.MM.YYYY"))</f>
        <v>04.05.YYYY  –  22.05.YYYY</v>
      </c>
      <c r="D8" s="10"/>
      <c r="E8" s="10"/>
      <c r="F8" s="10"/>
      <c r="G8" s="10"/>
      <c r="H8" s="10"/>
      <c r="J8" s="12" t="s">
        <v>31</v>
      </c>
      <c r="K8" s="12"/>
      <c r="L8" s="11" t="s">
        <v>32</v>
      </c>
      <c r="M8" s="11"/>
      <c r="N8" s="11"/>
      <c r="O8" s="11"/>
      <c r="P8" s="11"/>
      <c r="Q8" s="11"/>
    </row>
    <row r="10" spans="1:17" ht="31.5" customHeight="1" x14ac:dyDescent="0.25">
      <c r="A10" s="30" t="s">
        <v>33</v>
      </c>
      <c r="B10" s="30" t="s">
        <v>34</v>
      </c>
      <c r="C10" s="30" t="s">
        <v>35</v>
      </c>
      <c r="D10" s="30" t="s">
        <v>12</v>
      </c>
      <c r="E10" s="30" t="s">
        <v>36</v>
      </c>
      <c r="F10" s="30" t="s">
        <v>37</v>
      </c>
      <c r="G10" s="30" t="s">
        <v>38</v>
      </c>
      <c r="H10" s="30" t="s">
        <v>39</v>
      </c>
      <c r="I10" s="30" t="s">
        <v>40</v>
      </c>
      <c r="J10" s="30" t="s">
        <v>41</v>
      </c>
      <c r="K10" s="30" t="s">
        <v>42</v>
      </c>
      <c r="L10" s="30" t="s">
        <v>43</v>
      </c>
      <c r="M10" s="30" t="s">
        <v>44</v>
      </c>
      <c r="N10" s="30" t="s">
        <v>45</v>
      </c>
      <c r="O10" s="30" t="s">
        <v>46</v>
      </c>
      <c r="P10" s="30" t="s">
        <v>16</v>
      </c>
      <c r="Q10" s="30" t="s">
        <v>7</v>
      </c>
    </row>
    <row r="11" spans="1:17" ht="30" customHeight="1" x14ac:dyDescent="0.25">
      <c r="A11" s="31">
        <v>1</v>
      </c>
      <c r="B11" s="32">
        <v>46146</v>
      </c>
      <c r="C11" s="33" t="str">
        <f t="shared" ref="C11:C30" si="0">IF(B11="","",CHOOSE(WEEKDAY(B11,2),"Montag","Dienstag","Mittwoch","Donnerstag","Freitag","Samstag","Sonntag"))</f>
        <v>Montag</v>
      </c>
      <c r="D11" s="34" t="s">
        <v>47</v>
      </c>
      <c r="E11" s="35">
        <v>8</v>
      </c>
      <c r="F11" s="35">
        <v>19</v>
      </c>
      <c r="G11" s="34" t="s">
        <v>48</v>
      </c>
      <c r="H11" s="36">
        <v>8</v>
      </c>
      <c r="I11" s="36">
        <v>8</v>
      </c>
      <c r="J11" s="37">
        <f t="shared" ref="J11:J30" si="1">IF(AND(ISNUMBER(H11),ISNUMBER(I11)),H11*I11,"")</f>
        <v>64</v>
      </c>
      <c r="K11" s="38" t="s">
        <v>49</v>
      </c>
      <c r="L11" s="38" t="s">
        <v>50</v>
      </c>
      <c r="M11" s="38" t="s">
        <v>51</v>
      </c>
      <c r="N11" s="38"/>
      <c r="O11" s="34" t="s">
        <v>52</v>
      </c>
      <c r="P11" s="34" t="s">
        <v>53</v>
      </c>
      <c r="Q11" s="34" t="s">
        <v>54</v>
      </c>
    </row>
    <row r="12" spans="1:17" ht="30" customHeight="1" x14ac:dyDescent="0.25">
      <c r="A12" s="31">
        <v>2</v>
      </c>
      <c r="B12" s="39">
        <v>46147</v>
      </c>
      <c r="C12" s="33" t="str">
        <f t="shared" si="0"/>
        <v>Dienstag</v>
      </c>
      <c r="D12" s="40" t="s">
        <v>55</v>
      </c>
      <c r="E12" s="41">
        <v>9</v>
      </c>
      <c r="F12" s="41">
        <v>17</v>
      </c>
      <c r="G12" s="40" t="s">
        <v>48</v>
      </c>
      <c r="H12" s="42">
        <v>8</v>
      </c>
      <c r="I12" s="42">
        <v>8</v>
      </c>
      <c r="J12" s="37">
        <f t="shared" si="1"/>
        <v>64</v>
      </c>
      <c r="K12" s="43" t="s">
        <v>56</v>
      </c>
      <c r="L12" s="43" t="s">
        <v>57</v>
      </c>
      <c r="M12" s="43" t="s">
        <v>58</v>
      </c>
      <c r="N12" s="43"/>
      <c r="O12" s="40" t="s">
        <v>52</v>
      </c>
      <c r="P12" s="40" t="s">
        <v>53</v>
      </c>
      <c r="Q12" s="40" t="s">
        <v>54</v>
      </c>
    </row>
    <row r="13" spans="1:17" ht="30" customHeight="1" x14ac:dyDescent="0.25">
      <c r="A13" s="31">
        <v>3</v>
      </c>
      <c r="B13" s="32">
        <v>46148</v>
      </c>
      <c r="C13" s="33" t="str">
        <f t="shared" si="0"/>
        <v>Mittwoch</v>
      </c>
      <c r="D13" s="34" t="s">
        <v>59</v>
      </c>
      <c r="E13" s="35">
        <v>10</v>
      </c>
      <c r="F13" s="35">
        <v>14</v>
      </c>
      <c r="G13" s="34" t="s">
        <v>48</v>
      </c>
      <c r="H13" s="36">
        <v>6</v>
      </c>
      <c r="I13" s="36">
        <v>6</v>
      </c>
      <c r="J13" s="37">
        <f t="shared" si="1"/>
        <v>36</v>
      </c>
      <c r="K13" s="38" t="s">
        <v>60</v>
      </c>
      <c r="L13" s="38" t="s">
        <v>61</v>
      </c>
      <c r="M13" s="38" t="s">
        <v>62</v>
      </c>
      <c r="N13" s="38" t="s">
        <v>63</v>
      </c>
      <c r="O13" s="34" t="s">
        <v>48</v>
      </c>
      <c r="P13" s="34" t="s">
        <v>53</v>
      </c>
      <c r="Q13" s="34" t="s">
        <v>54</v>
      </c>
    </row>
    <row r="14" spans="1:17" ht="30" customHeight="1" x14ac:dyDescent="0.25">
      <c r="A14" s="31">
        <v>4</v>
      </c>
      <c r="B14" s="39">
        <v>46149</v>
      </c>
      <c r="C14" s="33" t="str">
        <f t="shared" si="0"/>
        <v>Donnerstag</v>
      </c>
      <c r="D14" s="40" t="s">
        <v>64</v>
      </c>
      <c r="E14" s="41">
        <v>8</v>
      </c>
      <c r="F14" s="41">
        <v>15</v>
      </c>
      <c r="G14" s="40" t="s">
        <v>48</v>
      </c>
      <c r="H14" s="42">
        <v>9</v>
      </c>
      <c r="I14" s="42">
        <v>8</v>
      </c>
      <c r="J14" s="37">
        <f t="shared" si="1"/>
        <v>72</v>
      </c>
      <c r="K14" s="43" t="s">
        <v>65</v>
      </c>
      <c r="L14" s="43" t="s">
        <v>66</v>
      </c>
      <c r="M14" s="43" t="s">
        <v>67</v>
      </c>
      <c r="N14" s="43"/>
      <c r="O14" s="40" t="s">
        <v>52</v>
      </c>
      <c r="P14" s="40" t="s">
        <v>53</v>
      </c>
      <c r="Q14" s="40" t="s">
        <v>54</v>
      </c>
    </row>
    <row r="15" spans="1:17" ht="30" customHeight="1" x14ac:dyDescent="0.25">
      <c r="A15" s="31">
        <v>5</v>
      </c>
      <c r="B15" s="32">
        <v>46150</v>
      </c>
      <c r="C15" s="33" t="str">
        <f t="shared" si="0"/>
        <v>Freitag</v>
      </c>
      <c r="D15" s="34" t="s">
        <v>47</v>
      </c>
      <c r="E15" s="35">
        <v>11</v>
      </c>
      <c r="F15" s="35">
        <v>20</v>
      </c>
      <c r="G15" s="34" t="s">
        <v>48</v>
      </c>
      <c r="H15" s="36">
        <v>10</v>
      </c>
      <c r="I15" s="36">
        <v>8</v>
      </c>
      <c r="J15" s="37">
        <f t="shared" si="1"/>
        <v>80</v>
      </c>
      <c r="K15" s="38" t="s">
        <v>68</v>
      </c>
      <c r="L15" s="38" t="s">
        <v>69</v>
      </c>
      <c r="M15" s="38" t="s">
        <v>70</v>
      </c>
      <c r="N15" s="38"/>
      <c r="O15" s="34" t="s">
        <v>52</v>
      </c>
      <c r="P15" s="34" t="s">
        <v>53</v>
      </c>
      <c r="Q15" s="34" t="s">
        <v>54</v>
      </c>
    </row>
    <row r="16" spans="1:17" ht="30" customHeight="1" x14ac:dyDescent="0.25">
      <c r="A16" s="31">
        <v>6</v>
      </c>
      <c r="B16" s="39">
        <v>46153</v>
      </c>
      <c r="C16" s="33" t="str">
        <f t="shared" si="0"/>
        <v>Montag</v>
      </c>
      <c r="D16" s="40" t="s">
        <v>71</v>
      </c>
      <c r="E16" s="41">
        <v>12</v>
      </c>
      <c r="F16" s="41">
        <v>23</v>
      </c>
      <c r="G16" s="40" t="s">
        <v>48</v>
      </c>
      <c r="H16" s="42">
        <v>8</v>
      </c>
      <c r="I16" s="42">
        <v>8</v>
      </c>
      <c r="J16" s="37">
        <f t="shared" si="1"/>
        <v>64</v>
      </c>
      <c r="K16" s="43" t="s">
        <v>72</v>
      </c>
      <c r="L16" s="43" t="s">
        <v>73</v>
      </c>
      <c r="M16" s="43" t="s">
        <v>74</v>
      </c>
      <c r="N16" s="43"/>
      <c r="O16" s="40" t="s">
        <v>52</v>
      </c>
      <c r="P16" s="40" t="s">
        <v>75</v>
      </c>
      <c r="Q16" s="40" t="s">
        <v>54</v>
      </c>
    </row>
    <row r="17" spans="1:17" ht="30" customHeight="1" x14ac:dyDescent="0.25">
      <c r="A17" s="31">
        <v>7</v>
      </c>
      <c r="B17" s="32">
        <v>46154</v>
      </c>
      <c r="C17" s="33" t="str">
        <f t="shared" si="0"/>
        <v>Dienstag</v>
      </c>
      <c r="D17" s="34" t="s">
        <v>71</v>
      </c>
      <c r="E17" s="35">
        <v>13</v>
      </c>
      <c r="F17" s="35">
        <v>25</v>
      </c>
      <c r="G17" s="34" t="s">
        <v>48</v>
      </c>
      <c r="H17" s="36">
        <v>8</v>
      </c>
      <c r="I17" s="36">
        <v>8</v>
      </c>
      <c r="J17" s="37">
        <f t="shared" si="1"/>
        <v>64</v>
      </c>
      <c r="K17" s="38" t="s">
        <v>76</v>
      </c>
      <c r="L17" s="38" t="s">
        <v>77</v>
      </c>
      <c r="M17" s="38" t="s">
        <v>62</v>
      </c>
      <c r="N17" s="38"/>
      <c r="O17" s="34" t="s">
        <v>52</v>
      </c>
      <c r="P17" s="34" t="s">
        <v>75</v>
      </c>
      <c r="Q17" s="34" t="s">
        <v>54</v>
      </c>
    </row>
    <row r="18" spans="1:17" ht="30" customHeight="1" x14ac:dyDescent="0.25">
      <c r="A18" s="31">
        <v>8</v>
      </c>
      <c r="B18" s="39">
        <v>46155</v>
      </c>
      <c r="C18" s="33" t="str">
        <f t="shared" si="0"/>
        <v>Mittwoch</v>
      </c>
      <c r="D18" s="40" t="s">
        <v>78</v>
      </c>
      <c r="E18" s="41">
        <v>14</v>
      </c>
      <c r="F18" s="41">
        <v>22</v>
      </c>
      <c r="G18" s="40" t="s">
        <v>52</v>
      </c>
      <c r="H18" s="42">
        <v>0</v>
      </c>
      <c r="I18" s="42">
        <v>0</v>
      </c>
      <c r="J18" s="37">
        <f t="shared" si="1"/>
        <v>0</v>
      </c>
      <c r="K18" s="43" t="s">
        <v>79</v>
      </c>
      <c r="L18" s="43"/>
      <c r="M18" s="43"/>
      <c r="N18" s="43" t="s">
        <v>80</v>
      </c>
      <c r="O18" s="40" t="s">
        <v>48</v>
      </c>
      <c r="P18" s="40" t="s">
        <v>53</v>
      </c>
      <c r="Q18" s="40" t="s">
        <v>54</v>
      </c>
    </row>
    <row r="19" spans="1:17" ht="30" customHeight="1" x14ac:dyDescent="0.25">
      <c r="A19" s="31">
        <v>9</v>
      </c>
      <c r="B19" s="32">
        <v>46156</v>
      </c>
      <c r="C19" s="33" t="str">
        <f t="shared" si="0"/>
        <v>Donnerstag</v>
      </c>
      <c r="D19" s="34" t="s">
        <v>55</v>
      </c>
      <c r="E19" s="35">
        <v>12</v>
      </c>
      <c r="F19" s="35">
        <v>19</v>
      </c>
      <c r="G19" s="34" t="s">
        <v>48</v>
      </c>
      <c r="H19" s="36">
        <v>8</v>
      </c>
      <c r="I19" s="36">
        <v>8</v>
      </c>
      <c r="J19" s="37">
        <f t="shared" si="1"/>
        <v>64</v>
      </c>
      <c r="K19" s="38" t="s">
        <v>81</v>
      </c>
      <c r="L19" s="38" t="s">
        <v>82</v>
      </c>
      <c r="M19" s="38" t="s">
        <v>62</v>
      </c>
      <c r="N19" s="38" t="s">
        <v>83</v>
      </c>
      <c r="O19" s="34" t="s">
        <v>48</v>
      </c>
      <c r="P19" s="34" t="s">
        <v>84</v>
      </c>
      <c r="Q19" s="34" t="s">
        <v>54</v>
      </c>
    </row>
    <row r="20" spans="1:17" ht="30" customHeight="1" x14ac:dyDescent="0.25">
      <c r="A20" s="31">
        <v>10</v>
      </c>
      <c r="B20" s="39">
        <v>46157</v>
      </c>
      <c r="C20" s="33" t="str">
        <f t="shared" si="0"/>
        <v>Freitag</v>
      </c>
      <c r="D20" s="40" t="s">
        <v>47</v>
      </c>
      <c r="E20" s="41">
        <v>11</v>
      </c>
      <c r="F20" s="41">
        <v>21</v>
      </c>
      <c r="G20" s="40" t="s">
        <v>48</v>
      </c>
      <c r="H20" s="42">
        <v>9</v>
      </c>
      <c r="I20" s="42">
        <v>8</v>
      </c>
      <c r="J20" s="37">
        <f t="shared" si="1"/>
        <v>72</v>
      </c>
      <c r="K20" s="43" t="s">
        <v>85</v>
      </c>
      <c r="L20" s="43" t="s">
        <v>86</v>
      </c>
      <c r="M20" s="43" t="s">
        <v>87</v>
      </c>
      <c r="N20" s="43"/>
      <c r="O20" s="40" t="s">
        <v>52</v>
      </c>
      <c r="P20" s="40" t="s">
        <v>84</v>
      </c>
      <c r="Q20" s="40" t="s">
        <v>54</v>
      </c>
    </row>
    <row r="21" spans="1:17" ht="30" customHeight="1" x14ac:dyDescent="0.25">
      <c r="A21" s="31">
        <v>11</v>
      </c>
      <c r="B21" s="32">
        <v>46160</v>
      </c>
      <c r="C21" s="33" t="str">
        <f t="shared" si="0"/>
        <v>Montag</v>
      </c>
      <c r="D21" s="34" t="s">
        <v>55</v>
      </c>
      <c r="E21" s="35">
        <v>10</v>
      </c>
      <c r="F21" s="35">
        <v>18</v>
      </c>
      <c r="G21" s="34" t="s">
        <v>48</v>
      </c>
      <c r="H21" s="36">
        <v>10</v>
      </c>
      <c r="I21" s="36">
        <v>8</v>
      </c>
      <c r="J21" s="37">
        <f t="shared" si="1"/>
        <v>80</v>
      </c>
      <c r="K21" s="38" t="s">
        <v>88</v>
      </c>
      <c r="L21" s="38" t="s">
        <v>89</v>
      </c>
      <c r="M21" s="38" t="s">
        <v>62</v>
      </c>
      <c r="N21" s="38"/>
      <c r="O21" s="34" t="s">
        <v>52</v>
      </c>
      <c r="P21" s="34" t="s">
        <v>84</v>
      </c>
      <c r="Q21" s="34" t="s">
        <v>90</v>
      </c>
    </row>
    <row r="22" spans="1:17" ht="30" customHeight="1" x14ac:dyDescent="0.25">
      <c r="A22" s="31">
        <v>12</v>
      </c>
      <c r="B22" s="39">
        <v>46161</v>
      </c>
      <c r="C22" s="33" t="str">
        <f t="shared" si="0"/>
        <v>Dienstag</v>
      </c>
      <c r="D22" s="40" t="s">
        <v>59</v>
      </c>
      <c r="E22" s="41">
        <v>9</v>
      </c>
      <c r="F22" s="41">
        <v>15</v>
      </c>
      <c r="G22" s="40" t="s">
        <v>48</v>
      </c>
      <c r="H22" s="42">
        <v>7</v>
      </c>
      <c r="I22" s="42">
        <v>6</v>
      </c>
      <c r="J22" s="37">
        <f t="shared" si="1"/>
        <v>42</v>
      </c>
      <c r="K22" s="43" t="s">
        <v>91</v>
      </c>
      <c r="L22" s="43" t="s">
        <v>92</v>
      </c>
      <c r="M22" s="43" t="s">
        <v>62</v>
      </c>
      <c r="N22" s="43" t="s">
        <v>93</v>
      </c>
      <c r="O22" s="40" t="s">
        <v>48</v>
      </c>
      <c r="P22" s="40" t="s">
        <v>84</v>
      </c>
      <c r="Q22" s="40" t="s">
        <v>90</v>
      </c>
    </row>
    <row r="23" spans="1:17" ht="30" customHeight="1" x14ac:dyDescent="0.25">
      <c r="A23" s="31">
        <v>13</v>
      </c>
      <c r="B23" s="32">
        <v>46162</v>
      </c>
      <c r="C23" s="33" t="str">
        <f t="shared" si="0"/>
        <v>Mittwoch</v>
      </c>
      <c r="D23" s="34" t="s">
        <v>47</v>
      </c>
      <c r="E23" s="35">
        <v>12</v>
      </c>
      <c r="F23" s="35">
        <v>22</v>
      </c>
      <c r="G23" s="34" t="s">
        <v>48</v>
      </c>
      <c r="H23" s="36">
        <v>10</v>
      </c>
      <c r="I23" s="36">
        <v>8</v>
      </c>
      <c r="J23" s="37">
        <f t="shared" si="1"/>
        <v>80</v>
      </c>
      <c r="K23" s="38" t="s">
        <v>94</v>
      </c>
      <c r="L23" s="38" t="s">
        <v>95</v>
      </c>
      <c r="M23" s="38" t="s">
        <v>70</v>
      </c>
      <c r="N23" s="38"/>
      <c r="O23" s="34" t="s">
        <v>52</v>
      </c>
      <c r="P23" s="34" t="s">
        <v>84</v>
      </c>
      <c r="Q23" s="34" t="s">
        <v>90</v>
      </c>
    </row>
    <row r="24" spans="1:17" ht="30" customHeight="1" x14ac:dyDescent="0.25">
      <c r="A24" s="31">
        <v>14</v>
      </c>
      <c r="B24" s="39">
        <v>46164</v>
      </c>
      <c r="C24" s="33" t="str">
        <f t="shared" si="0"/>
        <v>Freitag</v>
      </c>
      <c r="D24" s="40" t="s">
        <v>71</v>
      </c>
      <c r="E24" s="41">
        <v>14</v>
      </c>
      <c r="F24" s="41">
        <v>26</v>
      </c>
      <c r="G24" s="40" t="s">
        <v>48</v>
      </c>
      <c r="H24" s="42">
        <v>6</v>
      </c>
      <c r="I24" s="42">
        <v>6</v>
      </c>
      <c r="J24" s="37">
        <f t="shared" si="1"/>
        <v>36</v>
      </c>
      <c r="K24" s="43" t="s">
        <v>96</v>
      </c>
      <c r="L24" s="43"/>
      <c r="M24" s="43" t="s">
        <v>62</v>
      </c>
      <c r="N24" s="43"/>
      <c r="O24" s="40" t="s">
        <v>52</v>
      </c>
      <c r="P24" s="40" t="s">
        <v>97</v>
      </c>
      <c r="Q24" s="40" t="s">
        <v>90</v>
      </c>
    </row>
    <row r="25" spans="1:17" ht="19.5" customHeight="1" x14ac:dyDescent="0.25">
      <c r="A25" s="31" t="str">
        <f>IF(B25="","",COUNT($B$11:B25))</f>
        <v/>
      </c>
      <c r="B25" s="32"/>
      <c r="C25" s="33" t="str">
        <f t="shared" si="0"/>
        <v/>
      </c>
      <c r="D25" s="34"/>
      <c r="E25" s="35"/>
      <c r="F25" s="35"/>
      <c r="G25" s="34"/>
      <c r="H25" s="36"/>
      <c r="I25" s="36"/>
      <c r="J25" s="37" t="str">
        <f t="shared" si="1"/>
        <v/>
      </c>
      <c r="K25" s="38"/>
      <c r="L25" s="38"/>
      <c r="M25" s="38"/>
      <c r="N25" s="38"/>
      <c r="O25" s="34"/>
      <c r="P25" s="34"/>
      <c r="Q25" s="34"/>
    </row>
    <row r="26" spans="1:17" ht="19.5" customHeight="1" x14ac:dyDescent="0.25">
      <c r="A26" s="31" t="str">
        <f>IF(B26="","",COUNT($B$11:B26))</f>
        <v/>
      </c>
      <c r="B26" s="39"/>
      <c r="C26" s="33" t="str">
        <f t="shared" si="0"/>
        <v/>
      </c>
      <c r="D26" s="40"/>
      <c r="E26" s="41"/>
      <c r="F26" s="41"/>
      <c r="G26" s="40"/>
      <c r="H26" s="42"/>
      <c r="I26" s="42"/>
      <c r="J26" s="37" t="str">
        <f t="shared" si="1"/>
        <v/>
      </c>
      <c r="K26" s="43"/>
      <c r="L26" s="43"/>
      <c r="M26" s="43"/>
      <c r="N26" s="43"/>
      <c r="O26" s="40"/>
      <c r="P26" s="40"/>
      <c r="Q26" s="40"/>
    </row>
    <row r="27" spans="1:17" ht="19.5" customHeight="1" x14ac:dyDescent="0.25">
      <c r="A27" s="31" t="str">
        <f>IF(B27="","",COUNT($B$11:B27))</f>
        <v/>
      </c>
      <c r="B27" s="32"/>
      <c r="C27" s="33" t="str">
        <f t="shared" si="0"/>
        <v/>
      </c>
      <c r="D27" s="34"/>
      <c r="E27" s="35"/>
      <c r="F27" s="35"/>
      <c r="G27" s="34"/>
      <c r="H27" s="36"/>
      <c r="I27" s="36"/>
      <c r="J27" s="37" t="str">
        <f t="shared" si="1"/>
        <v/>
      </c>
      <c r="K27" s="38"/>
      <c r="L27" s="38"/>
      <c r="M27" s="38"/>
      <c r="N27" s="38"/>
      <c r="O27" s="34"/>
      <c r="P27" s="34"/>
      <c r="Q27" s="34"/>
    </row>
    <row r="28" spans="1:17" ht="19.5" customHeight="1" x14ac:dyDescent="0.25">
      <c r="A28" s="31" t="str">
        <f>IF(B28="","",COUNT($B$11:B28))</f>
        <v/>
      </c>
      <c r="B28" s="39"/>
      <c r="C28" s="33" t="str">
        <f t="shared" si="0"/>
        <v/>
      </c>
      <c r="D28" s="40"/>
      <c r="E28" s="41"/>
      <c r="F28" s="41"/>
      <c r="G28" s="40"/>
      <c r="H28" s="42"/>
      <c r="I28" s="42"/>
      <c r="J28" s="37" t="str">
        <f t="shared" si="1"/>
        <v/>
      </c>
      <c r="K28" s="43"/>
      <c r="L28" s="43"/>
      <c r="M28" s="43"/>
      <c r="N28" s="43"/>
      <c r="O28" s="40"/>
      <c r="P28" s="40"/>
      <c r="Q28" s="40"/>
    </row>
    <row r="29" spans="1:17" ht="19.5" customHeight="1" x14ac:dyDescent="0.25">
      <c r="A29" s="31" t="str">
        <f>IF(B29="","",COUNT($B$11:B29))</f>
        <v/>
      </c>
      <c r="B29" s="32"/>
      <c r="C29" s="33" t="str">
        <f t="shared" si="0"/>
        <v/>
      </c>
      <c r="D29" s="34"/>
      <c r="E29" s="35"/>
      <c r="F29" s="35"/>
      <c r="G29" s="34"/>
      <c r="H29" s="36"/>
      <c r="I29" s="36"/>
      <c r="J29" s="37" t="str">
        <f t="shared" si="1"/>
        <v/>
      </c>
      <c r="K29" s="38"/>
      <c r="L29" s="38"/>
      <c r="M29" s="38"/>
      <c r="N29" s="38"/>
      <c r="O29" s="34"/>
      <c r="P29" s="34"/>
      <c r="Q29" s="34"/>
    </row>
    <row r="30" spans="1:17" ht="19.5" customHeight="1" x14ac:dyDescent="0.25">
      <c r="A30" s="31" t="str">
        <f>IF(B30="","",COUNT($B$11:B30))</f>
        <v/>
      </c>
      <c r="B30" s="39"/>
      <c r="C30" s="33" t="str">
        <f t="shared" si="0"/>
        <v/>
      </c>
      <c r="D30" s="40"/>
      <c r="E30" s="41"/>
      <c r="F30" s="41"/>
      <c r="G30" s="40"/>
      <c r="H30" s="42"/>
      <c r="I30" s="42"/>
      <c r="J30" s="37" t="str">
        <f t="shared" si="1"/>
        <v/>
      </c>
      <c r="K30" s="43"/>
      <c r="L30" s="43"/>
      <c r="M30" s="43"/>
      <c r="N30" s="43"/>
      <c r="O30" s="40"/>
      <c r="P30" s="40"/>
      <c r="Q30" s="40"/>
    </row>
    <row r="31" spans="1:17" ht="19.5" customHeight="1" x14ac:dyDescent="0.25">
      <c r="A31" s="9" t="s">
        <v>98</v>
      </c>
      <c r="B31" s="9"/>
      <c r="C31" s="9"/>
      <c r="D31" s="9"/>
      <c r="E31" s="9"/>
      <c r="F31" s="9"/>
      <c r="G31" s="9"/>
      <c r="H31" s="9"/>
      <c r="I31" s="9"/>
      <c r="J31" s="44">
        <f>SUM(J11:J30)</f>
        <v>818</v>
      </c>
      <c r="K31" s="45"/>
      <c r="L31" s="45"/>
      <c r="M31" s="45"/>
      <c r="N31" s="45"/>
      <c r="O31" s="45"/>
      <c r="P31" s="45"/>
      <c r="Q31" s="45"/>
    </row>
  </sheetData>
  <mergeCells count="19">
    <mergeCell ref="A8:B8"/>
    <mergeCell ref="C8:H8"/>
    <mergeCell ref="J8:K8"/>
    <mergeCell ref="L8:Q8"/>
    <mergeCell ref="A31:I31"/>
    <mergeCell ref="A6:B6"/>
    <mergeCell ref="C6:H6"/>
    <mergeCell ref="J6:K6"/>
    <mergeCell ref="L6:Q6"/>
    <mergeCell ref="A7:B7"/>
    <mergeCell ref="C7:H7"/>
    <mergeCell ref="J7:K7"/>
    <mergeCell ref="L7:Q7"/>
    <mergeCell ref="A2:Q2"/>
    <mergeCell ref="A3:Q3"/>
    <mergeCell ref="A5:B5"/>
    <mergeCell ref="C5:H5"/>
    <mergeCell ref="J5:K5"/>
    <mergeCell ref="L5:Q5"/>
  </mergeCells>
  <conditionalFormatting sqref="B11:B30">
    <cfRule type="expression" dxfId="7" priority="2">
      <formula>AND($A11&lt;&gt;"",$B11="")</formula>
    </cfRule>
  </conditionalFormatting>
  <conditionalFormatting sqref="D11:D30">
    <cfRule type="expression" dxfId="6" priority="5">
      <formula>OR($D11="Regen",$D11="Schauer",$D11="Gewitter",$D11="Sturm",$D11="Schnee",$D11="Frost",$D11="Nebel")</formula>
    </cfRule>
  </conditionalFormatting>
  <conditionalFormatting sqref="G11:G30">
    <cfRule type="cellIs" dxfId="5" priority="3" operator="equal">
      <formula>"nein"</formula>
    </cfRule>
  </conditionalFormatting>
  <conditionalFormatting sqref="J11:J30">
    <cfRule type="dataBar" priority="10">
      <dataBar>
        <cfvo type="num" val="0"/>
        <cfvo type="max"/>
        <color rgb="FFA85668"/>
      </dataBar>
      <extLst>
        <ext xmlns:x14="http://schemas.microsoft.com/office/spreadsheetml/2009/9/main" uri="{B025F937-C7B1-47D3-B67F-A62EFF666E3E}">
          <x14:id>{A72A9E40-205D-457B-B613-6C20117040A5}</x14:id>
        </ext>
      </extLst>
    </cfRule>
  </conditionalFormatting>
  <conditionalFormatting sqref="O11:O30">
    <cfRule type="cellIs" dxfId="4" priority="4" operator="equal">
      <formula>"ja"</formula>
    </cfRule>
  </conditionalFormatting>
  <conditionalFormatting sqref="P11:P30">
    <cfRule type="cellIs" dxfId="3" priority="6" operator="equal">
      <formula>"freigegeben"</formula>
    </cfRule>
    <cfRule type="cellIs" dxfId="2" priority="7" operator="equal">
      <formula>"geprüft"</formula>
    </cfRule>
    <cfRule type="cellIs" dxfId="1" priority="8" operator="equal">
      <formula>"erfasst"</formula>
    </cfRule>
    <cfRule type="cellIs" dxfId="0" priority="9" operator="equal">
      <formula>"Entwurf"</formula>
    </cfRule>
  </conditionalFormatting>
  <pageMargins left="0.4" right="0.4" top="0.5" bottom="0.5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72A9E40-205D-457B-B613-6C20117040A5}">
            <x14:dataBar axisPosition="none">
              <x14:cfvo type="num">
                <xm:f>0</xm:f>
              </x14:cfvo>
              <x14:cfvo type="max"/>
              <x14:negativeFillColor rgb="FFA85668"/>
            </x14:dataBar>
          </x14:cfRule>
          <xm:sqref>J11:J30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100-000000000000}">
          <x14:formula1>
            <xm:f>Listen!$B$4:$B$15</xm:f>
          </x14:formula1>
          <x14:formula2>
            <xm:f>0</xm:f>
          </x14:formula2>
          <xm:sqref>D11:D30</xm:sqref>
        </x14:dataValidation>
        <x14:dataValidation type="list" allowBlank="1" xr:uid="{00000000-0002-0000-0100-000001000000}">
          <x14:formula1>
            <xm:f>Listen!$D$4:$D$5</xm:f>
          </x14:formula1>
          <x14:formula2>
            <xm:f>0</xm:f>
          </x14:formula2>
          <xm:sqref>G11:G30 O11:O30</xm:sqref>
        </x14:dataValidation>
        <x14:dataValidation type="list" allowBlank="1" xr:uid="{00000000-0002-0000-0100-000002000000}">
          <x14:formula1>
            <xm:f>Listen!$F$4:$F$7</xm:f>
          </x14:formula1>
          <x14:formula2>
            <xm:f>0</xm:f>
          </x14:formula2>
          <xm:sqref>P11:P30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4505B"/>
  </sheetPr>
  <dimension ref="B1:F22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16" customWidth="1"/>
    <col min="3" max="3" width="40" customWidth="1"/>
    <col min="4" max="4" width="12" customWidth="1"/>
    <col min="5" max="5" width="3" customWidth="1"/>
    <col min="6" max="6" width="18" customWidth="1"/>
  </cols>
  <sheetData>
    <row r="1" spans="2:6" ht="17.25" x14ac:dyDescent="0.3">
      <c r="B1" s="46" t="s">
        <v>99</v>
      </c>
    </row>
    <row r="2" spans="2:6" x14ac:dyDescent="0.25">
      <c r="B2" s="47" t="s">
        <v>100</v>
      </c>
    </row>
    <row r="3" spans="2:6" x14ac:dyDescent="0.25">
      <c r="B3" s="17" t="s">
        <v>12</v>
      </c>
      <c r="D3" s="17" t="s">
        <v>101</v>
      </c>
      <c r="F3" s="17" t="s">
        <v>102</v>
      </c>
    </row>
    <row r="4" spans="2:6" x14ac:dyDescent="0.25">
      <c r="B4" s="23" t="s">
        <v>71</v>
      </c>
      <c r="D4" s="23" t="s">
        <v>48</v>
      </c>
      <c r="F4" s="23" t="s">
        <v>97</v>
      </c>
    </row>
    <row r="5" spans="2:6" x14ac:dyDescent="0.25">
      <c r="B5" s="26" t="s">
        <v>47</v>
      </c>
      <c r="D5" s="26" t="s">
        <v>52</v>
      </c>
      <c r="F5" s="26" t="s">
        <v>84</v>
      </c>
    </row>
    <row r="6" spans="2:6" x14ac:dyDescent="0.25">
      <c r="B6" s="23" t="s">
        <v>103</v>
      </c>
      <c r="F6" s="23" t="s">
        <v>75</v>
      </c>
    </row>
    <row r="7" spans="2:6" x14ac:dyDescent="0.25">
      <c r="B7" s="26" t="s">
        <v>55</v>
      </c>
      <c r="F7" s="26" t="s">
        <v>53</v>
      </c>
    </row>
    <row r="8" spans="2:6" x14ac:dyDescent="0.25">
      <c r="B8" s="23" t="s">
        <v>64</v>
      </c>
    </row>
    <row r="9" spans="2:6" x14ac:dyDescent="0.25">
      <c r="B9" s="26" t="s">
        <v>59</v>
      </c>
    </row>
    <row r="10" spans="2:6" x14ac:dyDescent="0.25">
      <c r="B10" s="23" t="s">
        <v>104</v>
      </c>
    </row>
    <row r="11" spans="2:6" x14ac:dyDescent="0.25">
      <c r="B11" s="26" t="s">
        <v>105</v>
      </c>
    </row>
    <row r="12" spans="2:6" x14ac:dyDescent="0.25">
      <c r="B12" s="23" t="s">
        <v>78</v>
      </c>
    </row>
    <row r="13" spans="2:6" x14ac:dyDescent="0.25">
      <c r="B13" s="26" t="s">
        <v>106</v>
      </c>
    </row>
    <row r="14" spans="2:6" x14ac:dyDescent="0.25">
      <c r="B14" s="23" t="s">
        <v>107</v>
      </c>
    </row>
    <row r="15" spans="2:6" x14ac:dyDescent="0.25">
      <c r="B15" s="26" t="s">
        <v>108</v>
      </c>
    </row>
    <row r="18" spans="2:3" x14ac:dyDescent="0.25">
      <c r="B18" s="48" t="s">
        <v>109</v>
      </c>
    </row>
    <row r="19" spans="2:3" x14ac:dyDescent="0.25">
      <c r="B19" s="49"/>
      <c r="C19" s="50" t="s">
        <v>110</v>
      </c>
    </row>
    <row r="20" spans="2:3" x14ac:dyDescent="0.25">
      <c r="B20" s="51"/>
      <c r="C20" s="50" t="s">
        <v>111</v>
      </c>
    </row>
    <row r="21" spans="2:3" x14ac:dyDescent="0.25">
      <c r="B21" s="52"/>
      <c r="C21" s="50" t="s">
        <v>112</v>
      </c>
    </row>
    <row r="22" spans="2:3" x14ac:dyDescent="0.25">
      <c r="B22" s="53"/>
      <c r="C22" s="50" t="s">
        <v>113</v>
      </c>
    </row>
  </sheetData>
  <pageMargins left="0.75" right="0.75" top="1" bottom="1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Übersicht</vt:lpstr>
      <vt:lpstr>Tagesberichte</vt:lpstr>
      <vt:lpstr>Listen</vt:lpstr>
      <vt:lpstr>Tagesberichte!Druckbereich</vt:lpstr>
      <vt:lpstr>Übersicht!Druckbereich</vt:lpstr>
      <vt:lpstr>Tagesberichte!Drucktitel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2026-08-22T05:16:10Z</dcterms:created>
  <dcterms:modified xsi:type="dcterms:W3CDTF">2026-08-22T06:19:34Z</dcterms:modified>
  <dc:language>en-US</dc:language>
</cp:coreProperties>
</file>