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estellliste" sheetId="1" state="visible" r:id="rId3"/>
    <sheet name="Listen" sheetId="2" state="visible" r:id="rId4"/>
  </sheets>
  <definedNames>
    <definedName function="false" hidden="false" localSheetId="0" name="_xlnm.Print_Area" vbProcedure="false">Bestellliste!$A$1:$P$40</definedName>
    <definedName function="false" hidden="true" localSheetId="0" name="_xlnm._FilterDatabase" vbProcedure="false">Bestellliste!$B$15:$P$15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<sst xmlns="http://schemas.openxmlformats.org/spreadsheetml/2006/main" count="200" uniqueCount="112">
  <si>
    <t xml:space="preserve">BESTELLLISTE</t>
  </si>
  <si>
    <t xml:space="preserve">Bestell- und Lieferübersicht · Geschäftsjahr 2026</t>
  </si>
  <si>
    <t xml:space="preserve">FIRMA / ABTEILUNG</t>
  </si>
  <si>
    <t xml:space="preserve">BESTELLZEITRAUM</t>
  </si>
  <si>
    <t xml:space="preserve">ERSTELLT AM</t>
  </si>
  <si>
    <t xml:space="preserve">Blaue Felder ausfüllen. Grau hinterlegte Spalten (Gesamt netto / brutto) berechnen sich automatisch.</t>
  </si>
  <si>
    <t xml:space="preserve">Nordmann Bürobedarf GmbH</t>
  </si>
  <si>
    <t xml:space="preserve">01.01.2026 – 31.12.2026</t>
  </si>
  <si>
    <t xml:space="preserve">22.08.2026</t>
  </si>
  <si>
    <t xml:space="preserve">ANSPRECHPARTNER/IN</t>
  </si>
  <si>
    <t xml:space="preserve">STANDORT</t>
  </si>
  <si>
    <t xml:space="preserve">WÄHRUNG</t>
  </si>
  <si>
    <t xml:space="preserve">M. Schuster · Einkauf</t>
  </si>
  <si>
    <t xml:space="preserve">Oldenburg</t>
  </si>
  <si>
    <t xml:space="preserve">EUR (€)</t>
  </si>
  <si>
    <t xml:space="preserve">BESTELLUNGEN GESAMT</t>
  </si>
  <si>
    <t xml:space="preserve">GESAMTWERT (BRUTTO)</t>
  </si>
  <si>
    <t xml:space="preserve">OFFENE POSITIONEN</t>
  </si>
  <si>
    <t xml:space="preserve">WERT OFFEN (BRUTTO)</t>
  </si>
  <si>
    <t xml:space="preserve">ÜBERFÄLLIGE LIEFERUNGEN</t>
  </si>
  <si>
    <t xml:space="preserve">Bestell-Nr.</t>
  </si>
  <si>
    <t xml:space="preserve">Bestell-
datum</t>
  </si>
  <si>
    <t xml:space="preserve">Lieferant</t>
  </si>
  <si>
    <t xml:space="preserve">Artikel / Bezeichnung</t>
  </si>
  <si>
    <t xml:space="preserve">Kategorie</t>
  </si>
  <si>
    <t xml:space="preserve">Menge</t>
  </si>
  <si>
    <t xml:space="preserve">Einheit</t>
  </si>
  <si>
    <t xml:space="preserve">Einzelpreis
netto</t>
  </si>
  <si>
    <t xml:space="preserve">Gesamt
netto</t>
  </si>
  <si>
    <t xml:space="preserve">MwSt</t>
  </si>
  <si>
    <t xml:space="preserve">Gesamt
brutto</t>
  </si>
  <si>
    <t xml:space="preserve">Liefer-
datum (Soll)</t>
  </si>
  <si>
    <t xml:space="preserve">Lieferstatus</t>
  </si>
  <si>
    <t xml:space="preserve">Zahlung</t>
  </si>
  <si>
    <t xml:space="preserve">Bemerkung</t>
  </si>
  <si>
    <t xml:space="preserve">B-2026-001</t>
  </si>
  <si>
    <t xml:space="preserve">Paperion Handels GmbH</t>
  </si>
  <si>
    <t xml:space="preserve">Kopierpapier A4, 80 g/m²</t>
  </si>
  <si>
    <t xml:space="preserve">Büromaterial</t>
  </si>
  <si>
    <t xml:space="preserve">Karton</t>
  </si>
  <si>
    <t xml:space="preserve">Geliefert</t>
  </si>
  <si>
    <t xml:space="preserve">Bezahlt</t>
  </si>
  <si>
    <t xml:space="preserve">Rahmenvertrag</t>
  </si>
  <si>
    <t xml:space="preserve">B-2026-002</t>
  </si>
  <si>
    <t xml:space="preserve">TechnoPlus AG</t>
  </si>
  <si>
    <t xml:space="preserve">Laser-Toner schwarz</t>
  </si>
  <si>
    <t xml:space="preserve">IT &amp; Zubehör</t>
  </si>
  <si>
    <t xml:space="preserve">Stück</t>
  </si>
  <si>
    <t xml:space="preserve">B-2026-003</t>
  </si>
  <si>
    <t xml:space="preserve">FrischKontor GmbH</t>
  </si>
  <si>
    <t xml:space="preserve">Kaffeebohnen 1 kg</t>
  </si>
  <si>
    <t xml:space="preserve">Verbrauchsmaterial</t>
  </si>
  <si>
    <t xml:space="preserve">Packung</t>
  </si>
  <si>
    <t xml:space="preserve">B-2026-004</t>
  </si>
  <si>
    <t xml:space="preserve">CleanServ Vertrieb</t>
  </si>
  <si>
    <t xml:space="preserve">Allzweckreiniger 5 L</t>
  </si>
  <si>
    <t xml:space="preserve">Reinigung</t>
  </si>
  <si>
    <t xml:space="preserve">Kanister</t>
  </si>
  <si>
    <t xml:space="preserve">B-2026-005</t>
  </si>
  <si>
    <t xml:space="preserve">Mobrio Möbelwerk</t>
  </si>
  <si>
    <t xml:space="preserve">Bürostuhl ergonomisch</t>
  </si>
  <si>
    <t xml:space="preserve">Möbel</t>
  </si>
  <si>
    <t xml:space="preserve">Aufbau inklusive</t>
  </si>
  <si>
    <t xml:space="preserve">B-2026-006</t>
  </si>
  <si>
    <t xml:space="preserve">Notizblöcke A5</t>
  </si>
  <si>
    <t xml:space="preserve">B-2026-007</t>
  </si>
  <si>
    <t xml:space="preserve">USB-Stick 64 GB</t>
  </si>
  <si>
    <t xml:space="preserve">B-2026-008</t>
  </si>
  <si>
    <t xml:space="preserve">Aventra Logistik e.K.</t>
  </si>
  <si>
    <t xml:space="preserve">Versandkartons Gr. M</t>
  </si>
  <si>
    <t xml:space="preserve">Offen</t>
  </si>
  <si>
    <t xml:space="preserve">Rechnung prüfen</t>
  </si>
  <si>
    <t xml:space="preserve">B-2026-009</t>
  </si>
  <si>
    <t xml:space="preserve">Mineralwasser 0,5 L</t>
  </si>
  <si>
    <t xml:space="preserve">B-2026-010</t>
  </si>
  <si>
    <t xml:space="preserve">Papierhandtücher</t>
  </si>
  <si>
    <t xml:space="preserve">B-2026-011</t>
  </si>
  <si>
    <t xml:space="preserve">Aktenregal Metall</t>
  </si>
  <si>
    <t xml:space="preserve">Teilgeliefert</t>
  </si>
  <si>
    <t xml:space="preserve">2 von 4 geliefert</t>
  </si>
  <si>
    <t xml:space="preserve">B-2026-012</t>
  </si>
  <si>
    <t xml:space="preserve">Ordner breit, sortiert</t>
  </si>
  <si>
    <t xml:space="preserve">B-2026-013</t>
  </si>
  <si>
    <t xml:space="preserve">Monitor 27"</t>
  </si>
  <si>
    <t xml:space="preserve">Bestellt</t>
  </si>
  <si>
    <t xml:space="preserve">Liefertermin bestätigt</t>
  </si>
  <si>
    <t xml:space="preserve">B-2026-014</t>
  </si>
  <si>
    <t xml:space="preserve">Verpackungsfolie</t>
  </si>
  <si>
    <t xml:space="preserve">Palette</t>
  </si>
  <si>
    <t xml:space="preserve">B-2026-015</t>
  </si>
  <si>
    <t xml:space="preserve">NordDruck Media GmbH</t>
  </si>
  <si>
    <t xml:space="preserve">Flyer DIN lang, 4/4</t>
  </si>
  <si>
    <t xml:space="preserve">Sonstiges</t>
  </si>
  <si>
    <t xml:space="preserve">Storniert</t>
  </si>
  <si>
    <t xml:space="preserve">Bestellung storniert</t>
  </si>
  <si>
    <t xml:space="preserve">B-2026-016</t>
  </si>
  <si>
    <t xml:space="preserve">Desinfektionsmittel 1 L</t>
  </si>
  <si>
    <t xml:space="preserve">Angebot ausstehend</t>
  </si>
  <si>
    <t xml:space="preserve">GESAMT</t>
  </si>
  <si>
    <t xml:space="preserve">Hinweis: Gesamt netto = Menge × Einzelpreis · Gesamt brutto = Gesamt netto × (1 + MwSt). Überfällige Liefertermine werden rot markiert. Neue Zeilen einfach in den freien Bereich eintragen – Formeln und Auswertung aktualisieren sich automatisch.</t>
  </si>
  <si>
    <t xml:space="preserve">Lieferanten</t>
  </si>
  <si>
    <t xml:space="preserve">Kategorien</t>
  </si>
  <si>
    <t xml:space="preserve">Einheiten</t>
  </si>
  <si>
    <t xml:space="preserve">MwSt-Satz</t>
  </si>
  <si>
    <t xml:space="preserve">kg</t>
  </si>
  <si>
    <t xml:space="preserve">Liter</t>
  </si>
  <si>
    <t xml:space="preserve">Legende – Lieferstatus</t>
  </si>
  <si>
    <t xml:space="preserve">Bedarf erfasst, Bestellung noch nicht ausgelöst.</t>
  </si>
  <si>
    <t xml:space="preserve">Bestellung an Lieferant übermittelt, Ware ausstehend.</t>
  </si>
  <si>
    <t xml:space="preserve">Ein Teil der Position ist eingetroffen.</t>
  </si>
  <si>
    <t xml:space="preserve">Position vollständig erhalten und geprüft.</t>
  </si>
  <si>
    <t xml:space="preserve">Bestellung wurde storniert / nicht ausgeführt.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</si>
</sst>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"/>
    <numFmt numFmtId="166" formatCode="#,##0.00&quot; €&quot;"/>
    <numFmt numFmtId="167" formatCode="dd\.mm\.yyyy"/>
    <numFmt numFmtId="168" formatCode="#,##0"/>
    <numFmt numFmtId="169" formatCode="0\ %"/>
  </numFmts>
  <fonts count="2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2"/>
      <color rgb="FFFFFFFF"/>
      <name val="Calibri"/>
      <family val="0"/>
      <charset val="1"/>
    </font>
    <font>
      <sz val="11"/>
      <color rgb="FFC6D5E8"/>
      <name val="Calibri"/>
      <family val="0"/>
      <charset val="1"/>
    </font>
    <font>
      <b val="true"/>
      <sz val="9"/>
      <color rgb="FF5E6E80"/>
      <name val="Calibri"/>
      <family val="0"/>
      <charset val="1"/>
    </font>
    <font>
      <i val="true"/>
      <sz val="8.5"/>
      <color rgb="FF5E6E80"/>
      <name val="Calibri"/>
      <family val="0"/>
      <charset val="1"/>
    </font>
    <font>
      <b val="true"/>
      <sz val="11"/>
      <color rgb="FF1F3A5F"/>
      <name val="Calibri"/>
      <family val="0"/>
      <charset val="1"/>
    </font>
    <font>
      <b val="true"/>
      <sz val="8"/>
      <color rgb="FF5E6E80"/>
      <name val="Calibri"/>
      <family val="0"/>
      <charset val="1"/>
    </font>
    <font>
      <b val="true"/>
      <sz val="16"/>
      <color rgb="FF1F3A5F"/>
      <name val="Calibri"/>
      <family val="0"/>
      <charset val="1"/>
    </font>
    <font>
      <b val="true"/>
      <sz val="16"/>
      <color rgb="FF2E5A88"/>
      <name val="Calibri"/>
      <family val="0"/>
      <charset val="1"/>
    </font>
    <font>
      <b val="true"/>
      <sz val="16"/>
      <color rgb="FF9A6712"/>
      <name val="Calibri"/>
      <family val="0"/>
      <charset val="1"/>
    </font>
    <font>
      <b val="true"/>
      <sz val="16"/>
      <color rgb="FF9C4A12"/>
      <name val="Calibri"/>
      <family val="0"/>
      <charset val="1"/>
    </font>
    <font>
      <b val="true"/>
      <sz val="16"/>
      <color rgb="FF9E2B20"/>
      <name val="Calibri"/>
      <family val="0"/>
      <charset val="1"/>
    </font>
    <font>
      <b val="true"/>
      <sz val="9.5"/>
      <color rgb="FFFFFFFF"/>
      <name val="Calibri"/>
      <family val="0"/>
      <charset val="1"/>
    </font>
    <font>
      <b val="true"/>
      <sz val="10"/>
      <color rgb="FF1F3A5F"/>
      <name val="Calibri"/>
      <family val="0"/>
      <charset val="1"/>
    </font>
    <font>
      <sz val="10"/>
      <color rgb="FF1E2C3A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sz val="10"/>
      <color rgb="FF5E6E80"/>
      <name val="Calibri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16293F"/>
        <bgColor rgb="FF1E2C3A"/>
      </patternFill>
    </fill>
    <fill>
      <patternFill patternType="solid">
        <fgColor rgb="FFDCE6F1"/>
        <bgColor rgb="FFDDEAF6"/>
      </patternFill>
    </fill>
    <fill>
      <patternFill patternType="solid">
        <fgColor rgb="FF1F3A5F"/>
        <bgColor rgb="FF1E2C3A"/>
      </patternFill>
    </fill>
    <fill>
      <patternFill patternType="solid">
        <fgColor rgb="FFEAF1F8"/>
        <bgColor rgb="FFE7ECF3"/>
      </patternFill>
    </fill>
    <fill>
      <patternFill patternType="solid">
        <fgColor rgb="FFFFFFFF"/>
        <bgColor rgb="FFEAF1F8"/>
      </patternFill>
    </fill>
  </fills>
  <borders count="8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2E5A88"/>
      </bottom>
      <diagonal/>
    </border>
    <border diagonalUp="false" diagonalDown="false">
      <left style="thin">
        <color rgb="FFFFFFFF"/>
      </left>
      <right style="thin">
        <color rgb="FFFFFFFF"/>
      </right>
      <top style="thin">
        <color rgb="FFDCE6F1"/>
      </top>
      <bottom/>
      <diagonal/>
    </border>
    <border diagonalUp="false" diagonalDown="false">
      <left style="thin">
        <color rgb="FFFFFFFF"/>
      </left>
      <right style="thin">
        <color rgb="FFFFFFFF"/>
      </right>
      <top/>
      <bottom style="medium">
        <color rgb="FF2E5A88"/>
      </bottom>
      <diagonal/>
    </border>
    <border diagonalUp="false" diagonalDown="false">
      <left style="thin">
        <color rgb="FF16293F"/>
      </left>
      <right style="thin">
        <color rgb="FF16293F"/>
      </right>
      <top/>
      <bottom style="medium">
        <color rgb="FF2E5A88"/>
      </bottom>
      <diagonal/>
    </border>
    <border diagonalUp="false" diagonalDown="false">
      <left style="thin">
        <color rgb="FFE7ECF3"/>
      </left>
      <right style="thin">
        <color rgb="FFE7ECF3"/>
      </right>
      <top style="thin">
        <color rgb="FFE7ECF3"/>
      </top>
      <bottom style="thin">
        <color rgb="FFD8DFEA"/>
      </bottom>
      <diagonal/>
    </border>
    <border diagonalUp="false" diagonalDown="false">
      <left/>
      <right/>
      <top style="medium">
        <color rgb="FF1F3A5F"/>
      </top>
      <bottom/>
      <diagonal/>
    </border>
    <border diagonalUp="false" diagonalDown="false">
      <left style="thin">
        <color rgb="FFE7ECF3"/>
      </left>
      <right style="thin">
        <color rgb="FFE7ECF3"/>
      </right>
      <top style="thin">
        <color rgb="FFE7ECF3"/>
      </top>
      <bottom style="thin">
        <color rgb="FFE7ECF3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3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10" fillId="3" borderId="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6" fontId="11" fillId="3" borderId="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12" fillId="3" borderId="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6" fontId="13" fillId="3" borderId="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14" fillId="3" borderId="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5" fillId="4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7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7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7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7" fillId="0" borderId="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7" fillId="5" borderId="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17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4" borderId="6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6" fontId="18" fillId="4" borderId="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4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4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7" fillId="6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7" fillId="6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20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0">
    <dxf>
      <fill>
        <patternFill patternType="solid">
          <fgColor rgb="FF1F3A5F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ont>
        <name val="Calibri"/>
        <charset val="1"/>
        <family val="0"/>
        <b val="1"/>
        <strike val="0"/>
        <color rgb="FF9A6712"/>
        <sz val="10"/>
      </font>
      <fill>
        <patternFill>
          <bgColor rgb="FFFCEFD3"/>
        </patternFill>
      </fill>
    </dxf>
    <dxf>
      <font>
        <name val="Calibri"/>
        <charset val="1"/>
        <family val="0"/>
        <b val="1"/>
        <strike val="0"/>
        <color rgb="FF1F4E79"/>
        <sz val="10"/>
      </font>
      <fill>
        <patternFill>
          <bgColor rgb="FFDDEAF6"/>
        </patternFill>
      </fill>
    </dxf>
    <dxf>
      <font>
        <name val="Calibri"/>
        <charset val="1"/>
        <family val="0"/>
        <b val="1"/>
        <strike val="0"/>
        <color rgb="FF9C4A12"/>
        <sz val="10"/>
      </font>
      <fill>
        <patternFill>
          <bgColor rgb="FFFBE2CE"/>
        </patternFill>
      </fill>
    </dxf>
    <dxf>
      <font>
        <name val="Calibri"/>
        <charset val="1"/>
        <family val="0"/>
        <b val="1"/>
        <strike val="0"/>
        <color rgb="FFFFFFFF"/>
        <sz val="10"/>
      </font>
      <fill>
        <patternFill>
          <bgColor rgb="FF3E6E9E"/>
        </patternFill>
      </fill>
    </dxf>
    <dxf>
      <font>
        <name val="Calibri"/>
        <charset val="1"/>
        <family val="0"/>
        <b val="1"/>
        <strike val="1"/>
        <color rgb="FF77808F"/>
        <sz val="10"/>
      </font>
      <fill>
        <patternFill>
          <bgColor rgb="FFE5E8EE"/>
        </patternFill>
      </fill>
    </dxf>
    <dxf>
      <font>
        <name val="Calibri"/>
        <charset val="1"/>
        <family val="0"/>
        <b val="1"/>
        <color rgb="FF9A6712"/>
        <sz val="10"/>
      </font>
      <fill>
        <patternFill>
          <bgColor rgb="FFFCEFD3"/>
        </patternFill>
      </fill>
    </dxf>
    <dxf>
      <font>
        <name val="Calibri"/>
        <charset val="1"/>
        <family val="0"/>
        <b val="1"/>
        <color rgb="FF1F4E79"/>
        <sz val="10"/>
      </font>
      <fill>
        <patternFill>
          <bgColor rgb="FFDDEAF6"/>
        </patternFill>
      </fill>
    </dxf>
    <dxf>
      <font>
        <name val="Calibri"/>
        <charset val="1"/>
        <family val="0"/>
        <b val="1"/>
        <color rgb="FF9E2B20"/>
        <sz val="10"/>
      </font>
      <fill>
        <patternFill>
          <bgColor rgb="FFF7D9D5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A6712"/>
      <rgbColor rgb="FF800080"/>
      <rgbColor rgb="FF008080"/>
      <rgbColor rgb="FFD8DFEA"/>
      <rgbColor rgb="FF77808F"/>
      <rgbColor rgb="FF9999FF"/>
      <rgbColor rgb="FF9C4A12"/>
      <rgbColor rgb="FFFCEFD3"/>
      <rgbColor rgb="FFDDEAF6"/>
      <rgbColor rgb="FF660066"/>
      <rgbColor rgb="FFFF8080"/>
      <rgbColor rgb="FF2E5A88"/>
      <rgbColor rgb="FFC6D5E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AF1F8"/>
      <rgbColor rgb="FFDCE6F1"/>
      <rgbColor rgb="FFFBE2CE"/>
      <rgbColor rgb="FFE5E8EE"/>
      <rgbColor rgb="FFFF99CC"/>
      <rgbColor rgb="FFE7ECF3"/>
      <rgbColor rgb="FFF7D9D5"/>
      <rgbColor rgb="FF3E6E9E"/>
      <rgbColor rgb="FF33CCCC"/>
      <rgbColor rgb="FF99CC00"/>
      <rgbColor rgb="FFFFCC00"/>
      <rgbColor rgb="FFFF9900"/>
      <rgbColor rgb="FFFF6600"/>
      <rgbColor rgb="FF5E6E80"/>
      <rgbColor rgb="FF969696"/>
      <rgbColor rgb="FF1F3A5F"/>
      <rgbColor rgb="FF339966"/>
      <rgbColor rgb="FF16293F"/>
      <rgbColor rgb="FF333300"/>
      <rgbColor rgb="FF9E2B20"/>
      <rgbColor rgb="FF993366"/>
      <rgbColor rgb="FF1F4E79"/>
      <rgbColor rgb="FF1E2C3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E5A88"/>
    <pageSetUpPr fitToPage="true"/>
  </sheetPr>
  <dimension ref="B1:P4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1" ySplit="15" topLeftCell="B16" activePane="bottomRight" state="frozen"/>
      <selection pane="topLeft" activeCell="A1" activeCellId="0" sqref="A1"/>
      <selection pane="topRight" activeCell="B1" activeCellId="0" sqref="B1"/>
      <selection pane="bottomLeft" activeCell="A16" activeCellId="0" sqref="A16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.5"/>
    <col collapsed="false" customWidth="true" hidden="false" outlineLevel="0" max="2" min="2" style="0" width="12"/>
    <col collapsed="false" customWidth="true" hidden="false" outlineLevel="0" max="3" min="3" style="0" width="13"/>
    <col collapsed="false" customWidth="true" hidden="false" outlineLevel="0" max="4" min="4" style="0" width="22"/>
    <col collapsed="false" customWidth="true" hidden="false" outlineLevel="0" max="5" min="5" style="0" width="30"/>
    <col collapsed="false" customWidth="true" hidden="false" outlineLevel="0" max="6" min="6" style="0" width="16"/>
    <col collapsed="false" customWidth="true" hidden="false" outlineLevel="0" max="7" min="7" style="0" width="8"/>
    <col collapsed="false" customWidth="true" hidden="false" outlineLevel="0" max="8" min="8" style="0" width="11"/>
    <col collapsed="false" customWidth="true" hidden="false" outlineLevel="0" max="9" min="9" style="0" width="13"/>
    <col collapsed="false" customWidth="true" hidden="false" outlineLevel="0" max="10" min="10" style="0" width="14"/>
    <col collapsed="false" customWidth="true" hidden="false" outlineLevel="0" max="11" min="11" style="0" width="8"/>
    <col collapsed="false" customWidth="true" hidden="false" outlineLevel="0" max="13" min="12" style="0" width="14"/>
    <col collapsed="false" customWidth="true" hidden="false" outlineLevel="0" max="14" min="14" style="0" width="15"/>
    <col collapsed="false" customWidth="true" hidden="false" outlineLevel="0" max="15" min="15" style="0" width="12"/>
    <col collapsed="false" customWidth="true" hidden="false" outlineLevel="0" max="16" min="16" style="0" width="26"/>
  </cols>
  <sheetData>
    <row r="1" customFormat="false" ht="6" hidden="false" customHeight="true" outlineLevel="0" collapsed="false"/>
    <row r="2" customFormat="false" ht="30" hidden="false" customHeight="true" outlineLevel="0" collapsed="false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customFormat="false" ht="18" hidden="false" customHeight="true" outlineLevel="0" collapsed="false">
      <c r="B3" s="2" t="s">
        <v>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customFormat="false" ht="3.75" hidden="false" customHeight="true" outlineLevel="0" collapsed="false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customFormat="false" ht="6" hidden="false" customHeight="true" outlineLevel="0" collapsed="false"/>
    <row r="6" customFormat="false" ht="15" hidden="false" customHeight="true" outlineLevel="0" collapsed="false">
      <c r="B6" s="4" t="s">
        <v>2</v>
      </c>
      <c r="H6" s="4" t="s">
        <v>3</v>
      </c>
      <c r="L6" s="4" t="s">
        <v>4</v>
      </c>
      <c r="P6" s="5" t="s">
        <v>5</v>
      </c>
    </row>
    <row r="7" customFormat="false" ht="15" hidden="false" customHeight="false" outlineLevel="0" collapsed="false">
      <c r="B7" s="6" t="s">
        <v>6</v>
      </c>
      <c r="C7" s="6"/>
      <c r="D7" s="6"/>
      <c r="E7" s="6"/>
      <c r="F7" s="6"/>
      <c r="H7" s="6" t="s">
        <v>7</v>
      </c>
      <c r="I7" s="6"/>
      <c r="J7" s="6"/>
      <c r="L7" s="6" t="s">
        <v>8</v>
      </c>
      <c r="M7" s="6"/>
      <c r="N7" s="6"/>
      <c r="P7" s="5"/>
    </row>
    <row r="8" customFormat="false" ht="15" hidden="false" customHeight="false" outlineLevel="0" collapsed="false">
      <c r="B8" s="4" t="s">
        <v>9</v>
      </c>
      <c r="H8" s="4" t="s">
        <v>10</v>
      </c>
      <c r="L8" s="4" t="s">
        <v>11</v>
      </c>
      <c r="P8" s="5"/>
    </row>
    <row r="9" customFormat="false" ht="15" hidden="false" customHeight="false" outlineLevel="0" collapsed="false">
      <c r="B9" s="6" t="s">
        <v>12</v>
      </c>
      <c r="C9" s="6"/>
      <c r="D9" s="6"/>
      <c r="E9" s="6"/>
      <c r="F9" s="6"/>
      <c r="H9" s="6" t="s">
        <v>13</v>
      </c>
      <c r="I9" s="6"/>
      <c r="J9" s="6"/>
      <c r="L9" s="6" t="s">
        <v>14</v>
      </c>
      <c r="M9" s="6"/>
      <c r="N9" s="6"/>
      <c r="P9" s="5"/>
    </row>
    <row r="10" customFormat="false" ht="6" hidden="false" customHeight="true" outlineLevel="0" collapsed="false"/>
    <row r="11" customFormat="false" ht="15.75" hidden="false" customHeight="true" outlineLevel="0" collapsed="false">
      <c r="B11" s="7" t="s">
        <v>15</v>
      </c>
      <c r="C11" s="7"/>
      <c r="D11" s="7"/>
      <c r="E11" s="7" t="s">
        <v>16</v>
      </c>
      <c r="F11" s="7"/>
      <c r="G11" s="7"/>
      <c r="H11" s="7" t="s">
        <v>17</v>
      </c>
      <c r="I11" s="7"/>
      <c r="J11" s="7"/>
      <c r="K11" s="7" t="s">
        <v>18</v>
      </c>
      <c r="L11" s="7"/>
      <c r="M11" s="7"/>
      <c r="N11" s="7" t="s">
        <v>19</v>
      </c>
      <c r="O11" s="7"/>
      <c r="P11" s="7"/>
    </row>
    <row r="12" customFormat="false" ht="25.5" hidden="false" customHeight="true" outlineLevel="0" collapsed="false">
      <c r="B12" s="8" t="n">
        <f aca="false">COUNTA(B16:B37)</f>
        <v>16</v>
      </c>
      <c r="C12" s="8"/>
      <c r="D12" s="8"/>
      <c r="E12" s="9" t="n">
        <f aca="false">SUM(L16:L37)</f>
        <v>8069.906</v>
      </c>
      <c r="F12" s="9"/>
      <c r="G12" s="9"/>
      <c r="H12" s="10" t="n">
        <f aca="false">COUNTA(B16:B37)-COUNTIF(N16:N37,"Geliefert")-COUNTIF(N16:N37,"Storniert")</f>
        <v>4</v>
      </c>
      <c r="I12" s="10"/>
      <c r="J12" s="10"/>
      <c r="K12" s="11" t="n">
        <f aca="false">SUMIFS(L16:L37,N16:N37,"&lt;&gt;Geliefert",N16:N37,"&lt;&gt;Storniert")</f>
        <v>2594.676</v>
      </c>
      <c r="L12" s="11"/>
      <c r="M12" s="11"/>
      <c r="N12" s="12" t="n">
        <f aca="true">SUMPRODUCT(--(M16:M37&lt;&gt;""),--(M16:M37&lt;TODAY()),--(N16:N37&lt;&gt;"Geliefert"),--(N16:N37&lt;&gt;"Storniert"))</f>
        <v>3</v>
      </c>
      <c r="O12" s="12"/>
      <c r="P12" s="12"/>
    </row>
    <row r="13" customFormat="false" ht="6" hidden="false" customHeight="true" outlineLevel="0" collapsed="false"/>
    <row r="15" customFormat="false" ht="30" hidden="false" customHeight="true" outlineLevel="0" collapsed="false">
      <c r="B15" s="13" t="s">
        <v>20</v>
      </c>
      <c r="C15" s="13" t="s">
        <v>21</v>
      </c>
      <c r="D15" s="13" t="s">
        <v>22</v>
      </c>
      <c r="E15" s="13" t="s">
        <v>23</v>
      </c>
      <c r="F15" s="13" t="s">
        <v>24</v>
      </c>
      <c r="G15" s="13" t="s">
        <v>25</v>
      </c>
      <c r="H15" s="13" t="s">
        <v>26</v>
      </c>
      <c r="I15" s="13" t="s">
        <v>27</v>
      </c>
      <c r="J15" s="13" t="s">
        <v>28</v>
      </c>
      <c r="K15" s="13" t="s">
        <v>29</v>
      </c>
      <c r="L15" s="13" t="s">
        <v>30</v>
      </c>
      <c r="M15" s="13" t="s">
        <v>31</v>
      </c>
      <c r="N15" s="13" t="s">
        <v>32</v>
      </c>
      <c r="O15" s="13" t="s">
        <v>33</v>
      </c>
      <c r="P15" s="13" t="s">
        <v>34</v>
      </c>
    </row>
    <row r="16" customFormat="false" ht="18.75" hidden="false" customHeight="true" outlineLevel="0" collapsed="false">
      <c r="B16" s="14" t="s">
        <v>35</v>
      </c>
      <c r="C16" s="15" t="n">
        <v>46027</v>
      </c>
      <c r="D16" s="16" t="s">
        <v>36</v>
      </c>
      <c r="E16" s="16" t="s">
        <v>37</v>
      </c>
      <c r="F16" s="17" t="s">
        <v>38</v>
      </c>
      <c r="G16" s="18" t="n">
        <v>50</v>
      </c>
      <c r="H16" s="17" t="s">
        <v>39</v>
      </c>
      <c r="I16" s="19" t="n">
        <v>24.9</v>
      </c>
      <c r="J16" s="20" t="n">
        <f aca="false">G16*I16</f>
        <v>1245</v>
      </c>
      <c r="K16" s="21" t="n">
        <v>0.19</v>
      </c>
      <c r="L16" s="20" t="n">
        <f aca="false">J16*(1+K16)</f>
        <v>1481.55</v>
      </c>
      <c r="M16" s="15" t="n">
        <v>46034</v>
      </c>
      <c r="N16" s="17" t="s">
        <v>40</v>
      </c>
      <c r="O16" s="17" t="s">
        <v>41</v>
      </c>
      <c r="P16" s="16" t="s">
        <v>42</v>
      </c>
    </row>
    <row r="17" customFormat="false" ht="18.75" hidden="false" customHeight="true" outlineLevel="0" collapsed="false">
      <c r="B17" s="14" t="s">
        <v>43</v>
      </c>
      <c r="C17" s="15" t="n">
        <v>46031</v>
      </c>
      <c r="D17" s="16" t="s">
        <v>44</v>
      </c>
      <c r="E17" s="16" t="s">
        <v>45</v>
      </c>
      <c r="F17" s="17" t="s">
        <v>46</v>
      </c>
      <c r="G17" s="18" t="n">
        <v>8</v>
      </c>
      <c r="H17" s="17" t="s">
        <v>47</v>
      </c>
      <c r="I17" s="19" t="n">
        <v>79</v>
      </c>
      <c r="J17" s="20" t="n">
        <f aca="false">G17*I17</f>
        <v>632</v>
      </c>
      <c r="K17" s="21" t="n">
        <v>0.19</v>
      </c>
      <c r="L17" s="20" t="n">
        <f aca="false">J17*(1+K17)</f>
        <v>752.08</v>
      </c>
      <c r="M17" s="15" t="n">
        <v>46038</v>
      </c>
      <c r="N17" s="17" t="s">
        <v>40</v>
      </c>
      <c r="O17" s="17" t="s">
        <v>41</v>
      </c>
      <c r="P17" s="16"/>
    </row>
    <row r="18" customFormat="false" ht="18.75" hidden="false" customHeight="true" outlineLevel="0" collapsed="false">
      <c r="B18" s="14" t="s">
        <v>48</v>
      </c>
      <c r="C18" s="15" t="n">
        <v>46044</v>
      </c>
      <c r="D18" s="16" t="s">
        <v>49</v>
      </c>
      <c r="E18" s="16" t="s">
        <v>50</v>
      </c>
      <c r="F18" s="17" t="s">
        <v>51</v>
      </c>
      <c r="G18" s="18" t="n">
        <v>20</v>
      </c>
      <c r="H18" s="17" t="s">
        <v>52</v>
      </c>
      <c r="I18" s="19" t="n">
        <v>12.5</v>
      </c>
      <c r="J18" s="20" t="n">
        <f aca="false">G18*I18</f>
        <v>250</v>
      </c>
      <c r="K18" s="21" t="n">
        <v>0.07</v>
      </c>
      <c r="L18" s="20" t="n">
        <f aca="false">J18*(1+K18)</f>
        <v>267.5</v>
      </c>
      <c r="M18" s="15" t="n">
        <v>46049</v>
      </c>
      <c r="N18" s="17" t="s">
        <v>40</v>
      </c>
      <c r="O18" s="17" t="s">
        <v>41</v>
      </c>
      <c r="P18" s="16"/>
    </row>
    <row r="19" customFormat="false" ht="18.75" hidden="false" customHeight="true" outlineLevel="0" collapsed="false">
      <c r="B19" s="14" t="s">
        <v>53</v>
      </c>
      <c r="C19" s="15" t="n">
        <v>46056</v>
      </c>
      <c r="D19" s="16" t="s">
        <v>54</v>
      </c>
      <c r="E19" s="16" t="s">
        <v>55</v>
      </c>
      <c r="F19" s="17" t="s">
        <v>56</v>
      </c>
      <c r="G19" s="18" t="n">
        <v>10</v>
      </c>
      <c r="H19" s="17" t="s">
        <v>57</v>
      </c>
      <c r="I19" s="19" t="n">
        <v>8.9</v>
      </c>
      <c r="J19" s="20" t="n">
        <f aca="false">G19*I19</f>
        <v>89</v>
      </c>
      <c r="K19" s="21" t="n">
        <v>0.19</v>
      </c>
      <c r="L19" s="20" t="n">
        <f aca="false">J19*(1+K19)</f>
        <v>105.91</v>
      </c>
      <c r="M19" s="15" t="n">
        <v>46063</v>
      </c>
      <c r="N19" s="17" t="s">
        <v>40</v>
      </c>
      <c r="O19" s="17" t="s">
        <v>41</v>
      </c>
      <c r="P19" s="16"/>
    </row>
    <row r="20" customFormat="false" ht="18.75" hidden="false" customHeight="true" outlineLevel="0" collapsed="false">
      <c r="B20" s="14" t="s">
        <v>58</v>
      </c>
      <c r="C20" s="15" t="n">
        <v>46071</v>
      </c>
      <c r="D20" s="16" t="s">
        <v>59</v>
      </c>
      <c r="E20" s="16" t="s">
        <v>60</v>
      </c>
      <c r="F20" s="17" t="s">
        <v>61</v>
      </c>
      <c r="G20" s="18" t="n">
        <v>6</v>
      </c>
      <c r="H20" s="17" t="s">
        <v>47</v>
      </c>
      <c r="I20" s="19" t="n">
        <v>189</v>
      </c>
      <c r="J20" s="20" t="n">
        <f aca="false">G20*I20</f>
        <v>1134</v>
      </c>
      <c r="K20" s="21" t="n">
        <v>0.19</v>
      </c>
      <c r="L20" s="20" t="n">
        <f aca="false">J20*(1+K20)</f>
        <v>1349.46</v>
      </c>
      <c r="M20" s="15" t="n">
        <v>46086</v>
      </c>
      <c r="N20" s="17" t="s">
        <v>40</v>
      </c>
      <c r="O20" s="17" t="s">
        <v>41</v>
      </c>
      <c r="P20" s="16" t="s">
        <v>62</v>
      </c>
    </row>
    <row r="21" customFormat="false" ht="18.75" hidden="false" customHeight="true" outlineLevel="0" collapsed="false">
      <c r="B21" s="14" t="s">
        <v>63</v>
      </c>
      <c r="C21" s="15" t="n">
        <v>46083</v>
      </c>
      <c r="D21" s="16" t="s">
        <v>36</v>
      </c>
      <c r="E21" s="16" t="s">
        <v>64</v>
      </c>
      <c r="F21" s="17" t="s">
        <v>38</v>
      </c>
      <c r="G21" s="18" t="n">
        <v>100</v>
      </c>
      <c r="H21" s="17" t="s">
        <v>47</v>
      </c>
      <c r="I21" s="19" t="n">
        <v>1.2</v>
      </c>
      <c r="J21" s="20" t="n">
        <f aca="false">G21*I21</f>
        <v>120</v>
      </c>
      <c r="K21" s="21" t="n">
        <v>0.19</v>
      </c>
      <c r="L21" s="20" t="n">
        <f aca="false">J21*(1+K21)</f>
        <v>142.8</v>
      </c>
      <c r="M21" s="15" t="n">
        <v>46090</v>
      </c>
      <c r="N21" s="17" t="s">
        <v>40</v>
      </c>
      <c r="O21" s="17" t="s">
        <v>41</v>
      </c>
      <c r="P21" s="16"/>
    </row>
    <row r="22" customFormat="false" ht="18.75" hidden="false" customHeight="true" outlineLevel="0" collapsed="false">
      <c r="B22" s="14" t="s">
        <v>65</v>
      </c>
      <c r="C22" s="15" t="n">
        <v>46097</v>
      </c>
      <c r="D22" s="16" t="s">
        <v>44</v>
      </c>
      <c r="E22" s="16" t="s">
        <v>66</v>
      </c>
      <c r="F22" s="17" t="s">
        <v>46</v>
      </c>
      <c r="G22" s="18" t="n">
        <v>25</v>
      </c>
      <c r="H22" s="17" t="s">
        <v>47</v>
      </c>
      <c r="I22" s="19" t="n">
        <v>9.4</v>
      </c>
      <c r="J22" s="20" t="n">
        <f aca="false">G22*I22</f>
        <v>235</v>
      </c>
      <c r="K22" s="21" t="n">
        <v>0.19</v>
      </c>
      <c r="L22" s="20" t="n">
        <f aca="false">J22*(1+K22)</f>
        <v>279.65</v>
      </c>
      <c r="M22" s="15" t="n">
        <v>46104</v>
      </c>
      <c r="N22" s="17" t="s">
        <v>40</v>
      </c>
      <c r="O22" s="17" t="s">
        <v>41</v>
      </c>
      <c r="P22" s="16"/>
    </row>
    <row r="23" customFormat="false" ht="18.75" hidden="false" customHeight="true" outlineLevel="0" collapsed="false">
      <c r="B23" s="14" t="s">
        <v>67</v>
      </c>
      <c r="C23" s="15" t="n">
        <v>46119</v>
      </c>
      <c r="D23" s="16" t="s">
        <v>68</v>
      </c>
      <c r="E23" s="16" t="s">
        <v>69</v>
      </c>
      <c r="F23" s="17" t="s">
        <v>51</v>
      </c>
      <c r="G23" s="18" t="n">
        <v>200</v>
      </c>
      <c r="H23" s="17" t="s">
        <v>47</v>
      </c>
      <c r="I23" s="19" t="n">
        <v>0.85</v>
      </c>
      <c r="J23" s="20" t="n">
        <f aca="false">G23*I23</f>
        <v>170</v>
      </c>
      <c r="K23" s="21" t="n">
        <v>0.19</v>
      </c>
      <c r="L23" s="20" t="n">
        <f aca="false">J23*(1+K23)</f>
        <v>202.3</v>
      </c>
      <c r="M23" s="15" t="n">
        <v>46126</v>
      </c>
      <c r="N23" s="17" t="s">
        <v>40</v>
      </c>
      <c r="O23" s="17" t="s">
        <v>70</v>
      </c>
      <c r="P23" s="16" t="s">
        <v>71</v>
      </c>
    </row>
    <row r="24" customFormat="false" ht="18.75" hidden="false" customHeight="true" outlineLevel="0" collapsed="false">
      <c r="B24" s="14" t="s">
        <v>72</v>
      </c>
      <c r="C24" s="15" t="n">
        <v>46163</v>
      </c>
      <c r="D24" s="16" t="s">
        <v>49</v>
      </c>
      <c r="E24" s="16" t="s">
        <v>73</v>
      </c>
      <c r="F24" s="17" t="s">
        <v>51</v>
      </c>
      <c r="G24" s="18" t="n">
        <v>30</v>
      </c>
      <c r="H24" s="17" t="s">
        <v>39</v>
      </c>
      <c r="I24" s="19" t="n">
        <v>6.2</v>
      </c>
      <c r="J24" s="20" t="n">
        <f aca="false">G24*I24</f>
        <v>186</v>
      </c>
      <c r="K24" s="21" t="n">
        <v>0.07</v>
      </c>
      <c r="L24" s="20" t="n">
        <f aca="false">J24*(1+K24)</f>
        <v>199.02</v>
      </c>
      <c r="M24" s="15" t="n">
        <v>46170</v>
      </c>
      <c r="N24" s="17" t="s">
        <v>40</v>
      </c>
      <c r="O24" s="17" t="s">
        <v>41</v>
      </c>
      <c r="P24" s="16"/>
    </row>
    <row r="25" customFormat="false" ht="18.75" hidden="false" customHeight="true" outlineLevel="0" collapsed="false">
      <c r="B25" s="14" t="s">
        <v>74</v>
      </c>
      <c r="C25" s="15" t="n">
        <v>46185</v>
      </c>
      <c r="D25" s="16" t="s">
        <v>54</v>
      </c>
      <c r="E25" s="16" t="s">
        <v>75</v>
      </c>
      <c r="F25" s="17" t="s">
        <v>56</v>
      </c>
      <c r="G25" s="18" t="n">
        <v>40</v>
      </c>
      <c r="H25" s="17" t="s">
        <v>52</v>
      </c>
      <c r="I25" s="19" t="n">
        <v>4.3</v>
      </c>
      <c r="J25" s="20" t="n">
        <f aca="false">G25*I25</f>
        <v>172</v>
      </c>
      <c r="K25" s="21" t="n">
        <v>0.19</v>
      </c>
      <c r="L25" s="20" t="n">
        <f aca="false">J25*(1+K25)</f>
        <v>204.68</v>
      </c>
      <c r="M25" s="15" t="n">
        <v>46192</v>
      </c>
      <c r="N25" s="17" t="s">
        <v>40</v>
      </c>
      <c r="O25" s="17" t="s">
        <v>41</v>
      </c>
      <c r="P25" s="16"/>
    </row>
    <row r="26" customFormat="false" ht="18.75" hidden="false" customHeight="true" outlineLevel="0" collapsed="false">
      <c r="B26" s="14" t="s">
        <v>76</v>
      </c>
      <c r="C26" s="15" t="n">
        <v>46203</v>
      </c>
      <c r="D26" s="16" t="s">
        <v>59</v>
      </c>
      <c r="E26" s="16" t="s">
        <v>77</v>
      </c>
      <c r="F26" s="17" t="s">
        <v>61</v>
      </c>
      <c r="G26" s="18" t="n">
        <v>4</v>
      </c>
      <c r="H26" s="17" t="s">
        <v>47</v>
      </c>
      <c r="I26" s="19" t="n">
        <v>129</v>
      </c>
      <c r="J26" s="20" t="n">
        <f aca="false">G26*I26</f>
        <v>516</v>
      </c>
      <c r="K26" s="21" t="n">
        <v>0.19</v>
      </c>
      <c r="L26" s="20" t="n">
        <f aca="false">J26*(1+K26)</f>
        <v>614.04</v>
      </c>
      <c r="M26" s="15" t="n">
        <v>46224</v>
      </c>
      <c r="N26" s="17" t="s">
        <v>78</v>
      </c>
      <c r="O26" s="17" t="s">
        <v>70</v>
      </c>
      <c r="P26" s="16" t="s">
        <v>79</v>
      </c>
    </row>
    <row r="27" customFormat="false" ht="18.75" hidden="false" customHeight="true" outlineLevel="0" collapsed="false">
      <c r="B27" s="14" t="s">
        <v>80</v>
      </c>
      <c r="C27" s="15" t="n">
        <v>46218</v>
      </c>
      <c r="D27" s="16" t="s">
        <v>36</v>
      </c>
      <c r="E27" s="16" t="s">
        <v>81</v>
      </c>
      <c r="F27" s="17" t="s">
        <v>38</v>
      </c>
      <c r="G27" s="18" t="n">
        <v>120</v>
      </c>
      <c r="H27" s="17" t="s">
        <v>47</v>
      </c>
      <c r="I27" s="19" t="n">
        <v>2.1</v>
      </c>
      <c r="J27" s="20" t="n">
        <f aca="false">G27*I27</f>
        <v>252</v>
      </c>
      <c r="K27" s="21" t="n">
        <v>0.19</v>
      </c>
      <c r="L27" s="20" t="n">
        <f aca="false">J27*(1+K27)</f>
        <v>299.88</v>
      </c>
      <c r="M27" s="15" t="n">
        <v>46239</v>
      </c>
      <c r="N27" s="17" t="s">
        <v>40</v>
      </c>
      <c r="O27" s="17" t="s">
        <v>41</v>
      </c>
      <c r="P27" s="16"/>
    </row>
    <row r="28" customFormat="false" ht="18.75" hidden="false" customHeight="true" outlineLevel="0" collapsed="false">
      <c r="B28" s="14" t="s">
        <v>82</v>
      </c>
      <c r="C28" s="15" t="n">
        <v>46231</v>
      </c>
      <c r="D28" s="16" t="s">
        <v>44</v>
      </c>
      <c r="E28" s="16" t="s">
        <v>83</v>
      </c>
      <c r="F28" s="17" t="s">
        <v>46</v>
      </c>
      <c r="G28" s="18" t="n">
        <v>5</v>
      </c>
      <c r="H28" s="17" t="s">
        <v>47</v>
      </c>
      <c r="I28" s="19" t="n">
        <v>219</v>
      </c>
      <c r="J28" s="20" t="n">
        <f aca="false">G28*I28</f>
        <v>1095</v>
      </c>
      <c r="K28" s="21" t="n">
        <v>0.19</v>
      </c>
      <c r="L28" s="20" t="n">
        <f aca="false">J28*(1+K28)</f>
        <v>1303.05</v>
      </c>
      <c r="M28" s="15" t="n">
        <v>46244</v>
      </c>
      <c r="N28" s="17" t="s">
        <v>84</v>
      </c>
      <c r="O28" s="17" t="s">
        <v>70</v>
      </c>
      <c r="P28" s="16" t="s">
        <v>85</v>
      </c>
    </row>
    <row r="29" customFormat="false" ht="18.75" hidden="false" customHeight="true" outlineLevel="0" collapsed="false">
      <c r="B29" s="14" t="s">
        <v>86</v>
      </c>
      <c r="C29" s="15" t="n">
        <v>46239</v>
      </c>
      <c r="D29" s="16" t="s">
        <v>68</v>
      </c>
      <c r="E29" s="16" t="s">
        <v>87</v>
      </c>
      <c r="F29" s="17" t="s">
        <v>51</v>
      </c>
      <c r="G29" s="18" t="n">
        <v>3</v>
      </c>
      <c r="H29" s="17" t="s">
        <v>88</v>
      </c>
      <c r="I29" s="19" t="n">
        <v>145</v>
      </c>
      <c r="J29" s="20" t="n">
        <f aca="false">G29*I29</f>
        <v>435</v>
      </c>
      <c r="K29" s="21" t="n">
        <v>0.19</v>
      </c>
      <c r="L29" s="20" t="n">
        <f aca="false">J29*(1+K29)</f>
        <v>517.65</v>
      </c>
      <c r="M29" s="15" t="n">
        <v>46252</v>
      </c>
      <c r="N29" s="17" t="s">
        <v>84</v>
      </c>
      <c r="O29" s="17" t="s">
        <v>70</v>
      </c>
      <c r="P29" s="16"/>
    </row>
    <row r="30" customFormat="false" ht="18.75" hidden="false" customHeight="true" outlineLevel="0" collapsed="false">
      <c r="B30" s="14" t="s">
        <v>89</v>
      </c>
      <c r="C30" s="15" t="n">
        <v>46246</v>
      </c>
      <c r="D30" s="16" t="s">
        <v>90</v>
      </c>
      <c r="E30" s="16" t="s">
        <v>91</v>
      </c>
      <c r="F30" s="17" t="s">
        <v>92</v>
      </c>
      <c r="G30" s="18" t="n">
        <v>2000</v>
      </c>
      <c r="H30" s="17" t="s">
        <v>47</v>
      </c>
      <c r="I30" s="19" t="n">
        <v>0.08</v>
      </c>
      <c r="J30" s="20" t="n">
        <f aca="false">G30*I30</f>
        <v>160</v>
      </c>
      <c r="K30" s="21" t="n">
        <v>0.19</v>
      </c>
      <c r="L30" s="20" t="n">
        <f aca="false">J30*(1+K30)</f>
        <v>190.4</v>
      </c>
      <c r="M30" s="15" t="n">
        <v>46260</v>
      </c>
      <c r="N30" s="17" t="s">
        <v>93</v>
      </c>
      <c r="O30" s="17" t="s">
        <v>70</v>
      </c>
      <c r="P30" s="16" t="s">
        <v>94</v>
      </c>
    </row>
    <row r="31" customFormat="false" ht="18.75" hidden="false" customHeight="true" outlineLevel="0" collapsed="false">
      <c r="B31" s="14" t="s">
        <v>95</v>
      </c>
      <c r="C31" s="15" t="n">
        <v>46253</v>
      </c>
      <c r="D31" s="16" t="s">
        <v>54</v>
      </c>
      <c r="E31" s="16" t="s">
        <v>96</v>
      </c>
      <c r="F31" s="17" t="s">
        <v>56</v>
      </c>
      <c r="G31" s="18" t="n">
        <v>24</v>
      </c>
      <c r="H31" s="17" t="s">
        <v>47</v>
      </c>
      <c r="I31" s="19" t="n">
        <v>5.6</v>
      </c>
      <c r="J31" s="20" t="n">
        <f aca="false">G31*I31</f>
        <v>134.4</v>
      </c>
      <c r="K31" s="21" t="n">
        <v>0.19</v>
      </c>
      <c r="L31" s="20" t="n">
        <f aca="false">J31*(1+K31)</f>
        <v>159.936</v>
      </c>
      <c r="M31" s="15" t="n">
        <v>46267</v>
      </c>
      <c r="N31" s="17" t="s">
        <v>70</v>
      </c>
      <c r="O31" s="17" t="s">
        <v>70</v>
      </c>
      <c r="P31" s="16" t="s">
        <v>97</v>
      </c>
    </row>
    <row r="32" customFormat="false" ht="18.75" hidden="false" customHeight="true" outlineLevel="0" collapsed="false">
      <c r="B32" s="14"/>
      <c r="C32" s="15"/>
      <c r="D32" s="16"/>
      <c r="E32" s="16"/>
      <c r="F32" s="17"/>
      <c r="G32" s="18"/>
      <c r="H32" s="17"/>
      <c r="I32" s="19"/>
      <c r="J32" s="20"/>
      <c r="K32" s="21"/>
      <c r="L32" s="20"/>
      <c r="M32" s="15"/>
      <c r="N32" s="17"/>
      <c r="O32" s="17"/>
      <c r="P32" s="16"/>
    </row>
    <row r="33" customFormat="false" ht="18.75" hidden="false" customHeight="true" outlineLevel="0" collapsed="false">
      <c r="B33" s="14"/>
      <c r="C33" s="15"/>
      <c r="D33" s="16"/>
      <c r="E33" s="16"/>
      <c r="F33" s="17"/>
      <c r="G33" s="18"/>
      <c r="H33" s="17"/>
      <c r="I33" s="19"/>
      <c r="J33" s="20"/>
      <c r="K33" s="21"/>
      <c r="L33" s="20"/>
      <c r="M33" s="15"/>
      <c r="N33" s="17"/>
      <c r="O33" s="17"/>
      <c r="P33" s="16"/>
    </row>
    <row r="34" customFormat="false" ht="18.75" hidden="false" customHeight="true" outlineLevel="0" collapsed="false">
      <c r="B34" s="14"/>
      <c r="C34" s="15"/>
      <c r="D34" s="16"/>
      <c r="E34" s="16"/>
      <c r="F34" s="17"/>
      <c r="G34" s="18"/>
      <c r="H34" s="17"/>
      <c r="I34" s="19"/>
      <c r="J34" s="20"/>
      <c r="K34" s="21"/>
      <c r="L34" s="20"/>
      <c r="M34" s="15"/>
      <c r="N34" s="17"/>
      <c r="O34" s="17"/>
      <c r="P34" s="16"/>
    </row>
    <row r="35" customFormat="false" ht="18.75" hidden="false" customHeight="true" outlineLevel="0" collapsed="false">
      <c r="B35" s="14"/>
      <c r="C35" s="15"/>
      <c r="D35" s="16"/>
      <c r="E35" s="16"/>
      <c r="F35" s="17"/>
      <c r="G35" s="18"/>
      <c r="H35" s="17"/>
      <c r="I35" s="19"/>
      <c r="J35" s="20"/>
      <c r="K35" s="21"/>
      <c r="L35" s="20"/>
      <c r="M35" s="15"/>
      <c r="N35" s="17"/>
      <c r="O35" s="17"/>
      <c r="P35" s="16"/>
    </row>
    <row r="36" customFormat="false" ht="18.75" hidden="false" customHeight="true" outlineLevel="0" collapsed="false">
      <c r="B36" s="14"/>
      <c r="C36" s="15"/>
      <c r="D36" s="16"/>
      <c r="E36" s="16"/>
      <c r="F36" s="17"/>
      <c r="G36" s="18"/>
      <c r="H36" s="17"/>
      <c r="I36" s="19"/>
      <c r="J36" s="20"/>
      <c r="K36" s="21"/>
      <c r="L36" s="20"/>
      <c r="M36" s="15"/>
      <c r="N36" s="17"/>
      <c r="O36" s="17"/>
      <c r="P36" s="16"/>
    </row>
    <row r="37" customFormat="false" ht="18.75" hidden="false" customHeight="true" outlineLevel="0" collapsed="false">
      <c r="B37" s="14"/>
      <c r="C37" s="15"/>
      <c r="D37" s="16"/>
      <c r="E37" s="16"/>
      <c r="F37" s="17"/>
      <c r="G37" s="18"/>
      <c r="H37" s="17"/>
      <c r="I37" s="19"/>
      <c r="J37" s="20"/>
      <c r="K37" s="21"/>
      <c r="L37" s="20"/>
      <c r="M37" s="15"/>
      <c r="N37" s="17"/>
      <c r="O37" s="17"/>
      <c r="P37" s="16"/>
    </row>
    <row r="38" customFormat="false" ht="21.75" hidden="false" customHeight="true" outlineLevel="0" collapsed="false">
      <c r="B38" s="22" t="s">
        <v>98</v>
      </c>
      <c r="C38" s="22"/>
      <c r="D38" s="22"/>
      <c r="E38" s="22"/>
      <c r="F38" s="22"/>
      <c r="G38" s="22"/>
      <c r="H38" s="22"/>
      <c r="I38" s="22"/>
      <c r="J38" s="23" t="n">
        <f aca="false">SUM(J16:J37)</f>
        <v>6825.4</v>
      </c>
      <c r="K38" s="24"/>
      <c r="L38" s="23" t="n">
        <f aca="false">SUM(L16:L37)</f>
        <v>8069.906</v>
      </c>
      <c r="M38" s="24"/>
      <c r="N38" s="24"/>
      <c r="O38" s="24"/>
      <c r="P38" s="24"/>
    </row>
    <row r="40" customFormat="false" ht="25.5" hidden="false" customHeight="true" outlineLevel="0" collapsed="false">
      <c r="B40" s="5" t="s">
        <v>99</v>
      </c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</row>
  </sheetData>
  <autoFilter ref="B15:P15"/>
  <mergeCells count="22">
    <mergeCell ref="B2:P2"/>
    <mergeCell ref="B3:P3"/>
    <mergeCell ref="P6:P9"/>
    <mergeCell ref="B7:F7"/>
    <mergeCell ref="H7:J7"/>
    <mergeCell ref="L7:N7"/>
    <mergeCell ref="B9:F9"/>
    <mergeCell ref="H9:J9"/>
    <mergeCell ref="L9:N9"/>
    <mergeCell ref="B11:D11"/>
    <mergeCell ref="E11:G11"/>
    <mergeCell ref="H11:J11"/>
    <mergeCell ref="K11:M11"/>
    <mergeCell ref="N11:P11"/>
    <mergeCell ref="B12:D12"/>
    <mergeCell ref="E12:G12"/>
    <mergeCell ref="H12:J12"/>
    <mergeCell ref="K12:M12"/>
    <mergeCell ref="N12:P12"/>
    <mergeCell ref="B38:I38"/>
    <mergeCell ref="M38:P38"/>
    <mergeCell ref="B40:P40"/>
  </mergeCells>
  <conditionalFormatting sqref="N16:N37">
    <cfRule type="expression" priority="2" aboveAverage="0" equalAverage="0" bottom="0" percent="0" rank="0" text="" dxfId="2">
      <formula>$N16="Offen"</formula>
    </cfRule>
    <cfRule type="expression" priority="3" aboveAverage="0" equalAverage="0" bottom="0" percent="0" rank="0" text="" dxfId="3">
      <formula>$N16="Bestellt"</formula>
    </cfRule>
    <cfRule type="expression" priority="4" aboveAverage="0" equalAverage="0" bottom="0" percent="0" rank="0" text="" dxfId="4">
      <formula>$N16="Teilgeliefert"</formula>
    </cfRule>
    <cfRule type="expression" priority="5" aboveAverage="0" equalAverage="0" bottom="0" percent="0" rank="0" text="" dxfId="5">
      <formula>$N16="Geliefert"</formula>
    </cfRule>
    <cfRule type="expression" priority="6" aboveAverage="0" equalAverage="0" bottom="0" percent="0" rank="0" text="" dxfId="6">
      <formula>$N16="Storniert"</formula>
    </cfRule>
  </conditionalFormatting>
  <conditionalFormatting sqref="O16:O37">
    <cfRule type="expression" priority="7" aboveAverage="0" equalAverage="0" bottom="0" percent="0" rank="0" text="" dxfId="7">
      <formula>$O16="Offen"</formula>
    </cfRule>
    <cfRule type="expression" priority="8" aboveAverage="0" equalAverage="0" bottom="0" percent="0" rank="0" text="" dxfId="8">
      <formula>$O16="Bezahlt"</formula>
    </cfRule>
  </conditionalFormatting>
  <conditionalFormatting sqref="M16:M37">
    <cfRule type="expression" priority="9" aboveAverage="0" equalAverage="0" bottom="0" percent="0" rank="0" text="" dxfId="9">
      <formula>AND($M16&lt;&gt;"",$M16&lt;TODAY(),$N16&lt;&gt;"Geliefert",$N16&lt;&gt;"Storniert")</formula>
    </cfRule>
  </conditionalFormatting>
  <dataValidations count="6">
    <dataValidation allowBlank="true" error="Bitte einen Wert aus der Liste wählen." errorStyle="stop" errorTitle="Ungültige Eingabe" operator="between" showDropDown="false" showErrorMessage="false" showInputMessage="false" sqref="D16:D37" type="list">
      <formula1>Listen!$B$3:$B$9</formula1>
      <formula2>0</formula2>
    </dataValidation>
    <dataValidation allowBlank="true" error="Bitte einen Wert aus der Liste wählen." errorStyle="stop" errorTitle="Ungültige Eingabe" operator="between" showDropDown="false" showErrorMessage="false" showInputMessage="false" sqref="F16:F37" type="list">
      <formula1>Listen!$D$3:$D$8</formula1>
      <formula2>0</formula2>
    </dataValidation>
    <dataValidation allowBlank="true" error="Bitte einen Wert aus der Liste wählen." errorStyle="stop" errorTitle="Ungültige Eingabe" operator="between" showDropDown="false" showErrorMessage="false" showInputMessage="false" sqref="H16:H37" type="list">
      <formula1>Listen!$F$3:$F$9</formula1>
      <formula2>0</formula2>
    </dataValidation>
    <dataValidation allowBlank="true" error="Bitte einen Wert aus der Liste wählen." errorStyle="stop" errorTitle="Ungültige Eingabe" operator="between" showDropDown="false" showErrorMessage="false" showInputMessage="false" sqref="K16:K37" type="list">
      <formula1>Listen!$H$3:$H$5</formula1>
      <formula2>0</formula2>
    </dataValidation>
    <dataValidation allowBlank="true" error="Bitte einen Wert aus der Liste wählen." errorStyle="stop" errorTitle="Ungültige Eingabe" operator="between" showDropDown="false" showErrorMessage="false" showInputMessage="false" sqref="N16:N37" type="list">
      <formula1>Listen!$J$3:$J$7</formula1>
      <formula2>0</formula2>
    </dataValidation>
    <dataValidation allowBlank="true" error="Bitte einen Wert aus der Liste wählen." errorStyle="stop" errorTitle="Ungültige Eingabe" operator="between" showDropDown="false" showErrorMessage="false" showInputMessage="false" sqref="O16:O37" type="list">
      <formula1>Listen!$L$3:$L$4</formula1>
      <formula2>0</formula2>
    </dataValidation>
  </dataValidations>
  <printOptions headings="false" gridLines="false" gridLinesSet="true" horizontalCentered="tru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F3A5F"/>
    <pageSetUpPr fitToPage="false"/>
  </sheetPr>
  <dimension ref="B2:L1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2" min="2" style="0" width="18"/>
    <col collapsed="false" customWidth="true" hidden="false" outlineLevel="0" max="3" min="3" style="0" width="3"/>
    <col collapsed="false" customWidth="true" hidden="false" outlineLevel="0" max="4" min="4" style="0" width="18"/>
    <col collapsed="false" customWidth="true" hidden="false" outlineLevel="0" max="5" min="5" style="0" width="3"/>
    <col collapsed="false" customWidth="true" hidden="false" outlineLevel="0" max="6" min="6" style="0" width="18"/>
    <col collapsed="false" customWidth="true" hidden="false" outlineLevel="0" max="7" min="7" style="0" width="3"/>
    <col collapsed="false" customWidth="true" hidden="false" outlineLevel="0" max="8" min="8" style="0" width="18"/>
    <col collapsed="false" customWidth="true" hidden="false" outlineLevel="0" max="9" min="9" style="0" width="3"/>
    <col collapsed="false" customWidth="true" hidden="false" outlineLevel="0" max="10" min="10" style="0" width="18"/>
    <col collapsed="false" customWidth="true" hidden="false" outlineLevel="0" max="11" min="11" style="0" width="3"/>
    <col collapsed="false" customWidth="true" hidden="false" outlineLevel="0" max="12" min="12" style="0" width="18"/>
  </cols>
  <sheetData>
    <row r="2" customFormat="false" ht="15" hidden="false" customHeight="false" outlineLevel="0" collapsed="false">
      <c r="B2" s="25" t="s">
        <v>100</v>
      </c>
      <c r="D2" s="25" t="s">
        <v>101</v>
      </c>
      <c r="F2" s="25" t="s">
        <v>102</v>
      </c>
      <c r="H2" s="25" t="s">
        <v>103</v>
      </c>
      <c r="J2" s="25" t="s">
        <v>32</v>
      </c>
      <c r="L2" s="25" t="s">
        <v>33</v>
      </c>
    </row>
    <row r="3" customFormat="false" ht="15" hidden="false" customHeight="false" outlineLevel="0" collapsed="false">
      <c r="B3" s="26" t="s">
        <v>36</v>
      </c>
      <c r="D3" s="26" t="s">
        <v>38</v>
      </c>
      <c r="F3" s="26" t="s">
        <v>47</v>
      </c>
      <c r="H3" s="27" t="n">
        <v>0.19</v>
      </c>
      <c r="J3" s="26" t="s">
        <v>70</v>
      </c>
      <c r="L3" s="26" t="s">
        <v>70</v>
      </c>
    </row>
    <row r="4" customFormat="false" ht="15" hidden="false" customHeight="false" outlineLevel="0" collapsed="false">
      <c r="B4" s="26" t="s">
        <v>44</v>
      </c>
      <c r="D4" s="26" t="s">
        <v>46</v>
      </c>
      <c r="F4" s="26" t="s">
        <v>39</v>
      </c>
      <c r="H4" s="27" t="n">
        <v>0.07</v>
      </c>
      <c r="J4" s="26" t="s">
        <v>84</v>
      </c>
      <c r="L4" s="26" t="s">
        <v>41</v>
      </c>
    </row>
    <row r="5" customFormat="false" ht="15" hidden="false" customHeight="false" outlineLevel="0" collapsed="false">
      <c r="B5" s="26" t="s">
        <v>49</v>
      </c>
      <c r="D5" s="26" t="s">
        <v>51</v>
      </c>
      <c r="F5" s="26" t="s">
        <v>88</v>
      </c>
      <c r="H5" s="27" t="n">
        <v>0</v>
      </c>
      <c r="J5" s="26" t="s">
        <v>78</v>
      </c>
    </row>
    <row r="6" customFormat="false" ht="15" hidden="false" customHeight="false" outlineLevel="0" collapsed="false">
      <c r="B6" s="26" t="s">
        <v>54</v>
      </c>
      <c r="D6" s="26" t="s">
        <v>61</v>
      </c>
      <c r="F6" s="26" t="s">
        <v>52</v>
      </c>
      <c r="J6" s="26" t="s">
        <v>40</v>
      </c>
    </row>
    <row r="7" customFormat="false" ht="15" hidden="false" customHeight="false" outlineLevel="0" collapsed="false">
      <c r="B7" s="26" t="s">
        <v>59</v>
      </c>
      <c r="D7" s="26" t="s">
        <v>56</v>
      </c>
      <c r="F7" s="26" t="s">
        <v>57</v>
      </c>
      <c r="J7" s="26" t="s">
        <v>93</v>
      </c>
    </row>
    <row r="8" customFormat="false" ht="15" hidden="false" customHeight="false" outlineLevel="0" collapsed="false">
      <c r="B8" s="26" t="s">
        <v>68</v>
      </c>
      <c r="D8" s="26" t="s">
        <v>92</v>
      </c>
      <c r="F8" s="26" t="s">
        <v>104</v>
      </c>
    </row>
    <row r="9" customFormat="false" ht="15" hidden="false" customHeight="false" outlineLevel="0" collapsed="false">
      <c r="B9" s="26" t="s">
        <v>90</v>
      </c>
      <c r="F9" s="26" t="s">
        <v>105</v>
      </c>
    </row>
    <row r="13" customFormat="false" ht="15" hidden="false" customHeight="false" outlineLevel="0" collapsed="false">
      <c r="B13" s="28" t="s">
        <v>106</v>
      </c>
    </row>
    <row r="14" customFormat="false" ht="15" hidden="false" customHeight="false" outlineLevel="0" collapsed="false">
      <c r="B14" s="29" t="s">
        <v>70</v>
      </c>
      <c r="D14" s="30" t="s">
        <v>107</v>
      </c>
      <c r="E14" s="30"/>
      <c r="F14" s="30"/>
      <c r="G14" s="30"/>
      <c r="H14" s="30"/>
      <c r="I14" s="30"/>
      <c r="J14" s="30"/>
      <c r="K14" s="30"/>
      <c r="L14" s="30"/>
    </row>
    <row r="15" customFormat="false" ht="15" hidden="false" customHeight="false" outlineLevel="0" collapsed="false">
      <c r="B15" s="29" t="s">
        <v>84</v>
      </c>
      <c r="D15" s="30" t="s">
        <v>108</v>
      </c>
      <c r="E15" s="30"/>
      <c r="F15" s="30"/>
      <c r="G15" s="30"/>
      <c r="H15" s="30"/>
      <c r="I15" s="30"/>
      <c r="J15" s="30"/>
      <c r="K15" s="30"/>
      <c r="L15" s="30"/>
    </row>
    <row r="16" customFormat="false" ht="15" hidden="false" customHeight="false" outlineLevel="0" collapsed="false">
      <c r="B16" s="29" t="s">
        <v>78</v>
      </c>
      <c r="D16" s="30" t="s">
        <v>109</v>
      </c>
      <c r="E16" s="30"/>
      <c r="F16" s="30"/>
      <c r="G16" s="30"/>
      <c r="H16" s="30"/>
      <c r="I16" s="30"/>
      <c r="J16" s="30"/>
      <c r="K16" s="30"/>
      <c r="L16" s="30"/>
    </row>
    <row r="17" customFormat="false" ht="15" hidden="false" customHeight="false" outlineLevel="0" collapsed="false">
      <c r="B17" s="29" t="s">
        <v>40</v>
      </c>
      <c r="D17" s="30" t="s">
        <v>110</v>
      </c>
      <c r="E17" s="30"/>
      <c r="F17" s="30"/>
      <c r="G17" s="30"/>
      <c r="H17" s="30"/>
      <c r="I17" s="30"/>
      <c r="J17" s="30"/>
      <c r="K17" s="30"/>
      <c r="L17" s="30"/>
    </row>
    <row r="18" customFormat="false" ht="15" hidden="false" customHeight="false" outlineLevel="0" collapsed="false">
      <c r="B18" s="29" t="s">
        <v>93</v>
      </c>
      <c r="D18" s="30" t="s">
        <v>111</v>
      </c>
      <c r="E18" s="30"/>
      <c r="F18" s="30"/>
      <c r="G18" s="30"/>
      <c r="H18" s="30"/>
      <c r="I18" s="30"/>
      <c r="J18" s="30"/>
      <c r="K18" s="30"/>
      <c r="L18" s="30"/>
    </row>
  </sheetData>
  <mergeCells count="5">
    <mergeCell ref="D14:L14"/>
    <mergeCell ref="D15:L15"/>
    <mergeCell ref="D16:L16"/>
    <mergeCell ref="D17:L17"/>
    <mergeCell ref="D18:L1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2026-08-22T15:11:24Z</dcterms:created>
  <dc:creator>openpyxl</dc:creator>
  <dc:description/>
  <dc:language>en-US</dc:language>
  <cp:lastModifiedBy/>
  <dcterms:modified xsi:type="dcterms:W3CDTF">2026-08-22T15:11:24Z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