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BDF97DEE-029E-4BD6-B664-B67895275BC2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1" r:id="rId1"/>
    <sheet name="Budgetplan 2026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25" i="2" l="1"/>
  <c r="Q25" i="2" s="1"/>
  <c r="O25" i="2"/>
  <c r="D21" i="1" s="1"/>
  <c r="N25" i="2"/>
  <c r="D20" i="1" s="1"/>
  <c r="M25" i="2"/>
  <c r="L25" i="2"/>
  <c r="K25" i="2"/>
  <c r="J25" i="2"/>
  <c r="I25" i="2"/>
  <c r="H25" i="2"/>
  <c r="G25" i="2"/>
  <c r="F25" i="2"/>
  <c r="E25" i="2"/>
  <c r="D11" i="1" s="1"/>
  <c r="D25" i="2"/>
  <c r="C25" i="2"/>
  <c r="C27" i="2" s="1"/>
  <c r="R24" i="2"/>
  <c r="P24" i="2"/>
  <c r="Q24" i="2" s="1"/>
  <c r="P23" i="2"/>
  <c r="J20" i="1" s="1"/>
  <c r="P22" i="2"/>
  <c r="R22" i="2" s="1"/>
  <c r="Q21" i="2"/>
  <c r="P21" i="2"/>
  <c r="R21" i="2" s="1"/>
  <c r="R20" i="2"/>
  <c r="P20" i="2"/>
  <c r="Q20" i="2" s="1"/>
  <c r="R19" i="2"/>
  <c r="P19" i="2"/>
  <c r="Q19" i="2" s="1"/>
  <c r="Q18" i="2"/>
  <c r="P18" i="2"/>
  <c r="R18" i="2" s="1"/>
  <c r="P17" i="2"/>
  <c r="R17" i="2" s="1"/>
  <c r="Q16" i="2"/>
  <c r="P16" i="2"/>
  <c r="J13" i="1" s="1"/>
  <c r="R15" i="2"/>
  <c r="Q15" i="2"/>
  <c r="P15" i="2"/>
  <c r="R14" i="2"/>
  <c r="P14" i="2"/>
  <c r="Q14" i="2" s="1"/>
  <c r="P13" i="2"/>
  <c r="R13" i="2" s="1"/>
  <c r="O10" i="2"/>
  <c r="O27" i="2" s="1"/>
  <c r="N10" i="2"/>
  <c r="C20" i="1" s="1"/>
  <c r="M10" i="2"/>
  <c r="M27" i="2" s="1"/>
  <c r="L10" i="2"/>
  <c r="C18" i="1" s="1"/>
  <c r="E18" i="1" s="1"/>
  <c r="K10" i="2"/>
  <c r="C17" i="1" s="1"/>
  <c r="E17" i="1" s="1"/>
  <c r="J10" i="2"/>
  <c r="J27" i="2" s="1"/>
  <c r="I10" i="2"/>
  <c r="C15" i="1" s="1"/>
  <c r="E15" i="1" s="1"/>
  <c r="H10" i="2"/>
  <c r="H27" i="2" s="1"/>
  <c r="G10" i="2"/>
  <c r="G27" i="2" s="1"/>
  <c r="F10" i="2"/>
  <c r="F27" i="2" s="1"/>
  <c r="E10" i="2"/>
  <c r="E27" i="2" s="1"/>
  <c r="D10" i="2"/>
  <c r="D27" i="2" s="1"/>
  <c r="C10" i="2"/>
  <c r="R9" i="2"/>
  <c r="Q9" i="2"/>
  <c r="P9" i="2"/>
  <c r="P8" i="2"/>
  <c r="R8" i="2" s="1"/>
  <c r="P7" i="2"/>
  <c r="Q7" i="2" s="1"/>
  <c r="P6" i="2"/>
  <c r="P10" i="2" s="1"/>
  <c r="J21" i="1"/>
  <c r="I21" i="1"/>
  <c r="I20" i="1"/>
  <c r="I19" i="1"/>
  <c r="D19" i="1"/>
  <c r="C19" i="1"/>
  <c r="E19" i="1" s="1"/>
  <c r="J18" i="1"/>
  <c r="I18" i="1"/>
  <c r="D18" i="1"/>
  <c r="J17" i="1"/>
  <c r="I17" i="1"/>
  <c r="D17" i="1"/>
  <c r="J16" i="1"/>
  <c r="I16" i="1"/>
  <c r="D16" i="1"/>
  <c r="J15" i="1"/>
  <c r="I15" i="1"/>
  <c r="D15" i="1"/>
  <c r="J14" i="1"/>
  <c r="I14" i="1"/>
  <c r="D14" i="1"/>
  <c r="I13" i="1"/>
  <c r="D13" i="1"/>
  <c r="J12" i="1"/>
  <c r="I12" i="1"/>
  <c r="D12" i="1"/>
  <c r="J11" i="1"/>
  <c r="I11" i="1"/>
  <c r="C11" i="1"/>
  <c r="I10" i="1"/>
  <c r="D10" i="1"/>
  <c r="C10" i="1"/>
  <c r="E10" i="1" s="1"/>
  <c r="F10" i="1" s="1"/>
  <c r="E5" i="1"/>
  <c r="C5" i="1"/>
  <c r="D22" i="1" l="1"/>
  <c r="P27" i="2"/>
  <c r="Q10" i="2"/>
  <c r="C6" i="1"/>
  <c r="R10" i="2"/>
  <c r="E20" i="1"/>
  <c r="R27" i="2"/>
  <c r="G5" i="1"/>
  <c r="E11" i="1"/>
  <c r="F11" i="1" s="1"/>
  <c r="R16" i="2"/>
  <c r="R25" i="2"/>
  <c r="C16" i="1"/>
  <c r="E16" i="1" s="1"/>
  <c r="R23" i="2"/>
  <c r="E6" i="1"/>
  <c r="Q6" i="2"/>
  <c r="Q17" i="2"/>
  <c r="C13" i="1"/>
  <c r="E13" i="1" s="1"/>
  <c r="R6" i="2"/>
  <c r="I27" i="2"/>
  <c r="Q8" i="2"/>
  <c r="C12" i="1"/>
  <c r="Q23" i="2"/>
  <c r="K27" i="2"/>
  <c r="J10" i="1"/>
  <c r="Q13" i="2"/>
  <c r="L27" i="2"/>
  <c r="J6" i="1"/>
  <c r="R7" i="2"/>
  <c r="C14" i="1"/>
  <c r="E14" i="1" s="1"/>
  <c r="C21" i="1"/>
  <c r="E21" i="1" s="1"/>
  <c r="J19" i="1"/>
  <c r="N27" i="2"/>
  <c r="Q22" i="2"/>
  <c r="Q27" i="2" l="1"/>
  <c r="G6" i="1"/>
  <c r="E12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C22" i="1"/>
  <c r="E22" i="1" s="1"/>
</calcChain>
</file>

<file path=xl/sharedStrings.xml><?xml version="1.0" encoding="utf-8"?>
<sst xmlns="http://schemas.openxmlformats.org/spreadsheetml/2006/main" count="82" uniqueCount="71">
  <si>
    <t>BUDGET-ÜBERSICHT 2026</t>
  </si>
  <si>
    <t>Nordlicht Consulting GmbH   ·   Geschäftsjahr 2026   ·   Alle Werte in EUR</t>
  </si>
  <si>
    <t>Einnahmen</t>
  </si>
  <si>
    <t>Ausgaben</t>
  </si>
  <si>
    <t>Ergebnis</t>
  </si>
  <si>
    <t>Budgetauslastung</t>
  </si>
  <si>
    <t>Plan</t>
  </si>
  <si>
    <t>Ziel</t>
  </si>
  <si>
    <t>Ist</t>
  </si>
  <si>
    <t>MONATSÜBERSICHT (Ist)</t>
  </si>
  <si>
    <t>AUSGABEN JE KATEGORIE</t>
  </si>
  <si>
    <t>Monat</t>
  </si>
  <si>
    <t>Saldo</t>
  </si>
  <si>
    <t>Kumuliert</t>
  </si>
  <si>
    <t>Kategorie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</si>
  <si>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</si>
  <si>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</si>
  <si>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</si>
  <si>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</si>
  <si>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</si>
  <si>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</si>
  <si>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</si>
  <si>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</si>
  <si>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</si>
  <si>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</si>
  <si>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</si>
  <si>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</si>
  <si>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Gesamt 2026</t>
  </si>
  <si>
    <t>BUDGETPLANUNG · GESCHÄFTSJAHR 2026</t>
  </si>
  <si>
    <t>Nordlicht Consulting GmbH   ·   Währung: EUR   ·   Stand: Januar 2026   ·   Planungsart: Plan-Ist-Vergleich</t>
  </si>
  <si>
    <t>Jan</t>
  </si>
  <si>
    <t>Feb</t>
  </si>
  <si>
    <t>Mär</t>
  </si>
  <si>
    <t>Apr</t>
  </si>
  <si>
    <t>Jun</t>
  </si>
  <si>
    <t>Jul</t>
  </si>
  <si>
    <t>Aug</t>
  </si>
  <si>
    <t>Sep</t>
  </si>
  <si>
    <t>Okt</t>
  </si>
  <si>
    <t>Nov</t>
  </si>
  <si>
    <t>Dez</t>
  </si>
  <si>
    <t>Ist gesamt</t>
  </si>
  <si>
    <t>Abweichung</t>
  </si>
  <si>
    <t>Ist/Plan</t>
  </si>
  <si>
    <t>EINNAHMEN</t>
  </si>
  <si>
    <t>Umsatzerlöse – Produkte</t>
  </si>
  <si>
    <t>Umsatzerlöse – Dienstleistungen</t>
  </si>
  <si>
    <t>Sonstige betriebliche Erträge</t>
  </si>
  <si>
    <t>Zins- und sonstige Einnahmen</t>
  </si>
  <si>
    <t>Summe Einnahmen</t>
  </si>
  <si>
    <t>AUSGABEN</t>
  </si>
  <si>
    <t>Personalkosten (Löhne &amp; Gehälter)</t>
  </si>
  <si>
    <t>Sozialabgaben &amp; Personalnebenkosten</t>
  </si>
  <si>
    <t>Miete &amp; Raumkosten</t>
  </si>
  <si>
    <t>Energie &amp; Nebenkosten</t>
  </si>
  <si>
    <t>Wareneinsatz &amp; Material</t>
  </si>
  <si>
    <t>Marketing &amp; Werbung</t>
  </si>
  <si>
    <t>IT, Software &amp; Lizenzen</t>
  </si>
  <si>
    <t>Reise- &amp; Bewirtungskosten</t>
  </si>
  <si>
    <t>Versicherungen &amp; Beiträge</t>
  </si>
  <si>
    <t>Fahrzeug- &amp; Logistikkosten</t>
  </si>
  <si>
    <t>Fortbildung &amp; Beratung</t>
  </si>
  <si>
    <t>Sonstige betriebliche Kosten</t>
  </si>
  <si>
    <t>Summe Ausgaben</t>
  </si>
  <si>
    <t>ERGEBNIS  (Einnahmen − Ausgaben)</t>
  </si>
  <si>
    <t>Legende &amp; Hinweise</t>
  </si>
  <si>
    <t>•  Creme hinterlegte Felder sind Eingabefelder (Plan und Monats-Istwerte). Alle übrigen Werte berechnen sich automatisch.</t>
  </si>
  <si>
    <t>•  Plan = geplantes Jahresbudget je Kategorie. Ist gesamt = Summe der zwölf Monatswerte.</t>
  </si>
  <si>
    <t>•  Abweichung positiv = günstig: bei Einnahmen Mehreinnahme (Ist über Plan), bei Ausgaben verbleibendes Restbudget (Ist unter Plan).</t>
  </si>
  <si>
    <t>•  Ist/Plan zeigt den Erfüllungs- bzw. Auslastungsgrad in Prozent.</t>
  </si>
  <si>
    <t>•  Kategorien lassen sich frei umbenennen, ergänzen oder löschen – Summen- und Ergebniszeilen passen sich 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</si>
</sst>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;[Red]\-#,##0&quot; €&quot;;\–"/>
    <numFmt numFmtId="165" formatCode="0.0%"/>
  </numFmts>
  <fonts count="18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.5"/>
      <color rgb="FFFFFFFF"/>
      <name val="Calibri"/>
      <charset val="1"/>
    </font>
    <font>
      <b/>
      <sz val="10"/>
      <color rgb="FFFFFFFF"/>
      <name val="Calibri"/>
      <charset val="1"/>
    </font>
    <font>
      <sz val="9"/>
      <color rgb="FF70747B"/>
      <name val="Calibri"/>
      <charset val="1"/>
    </font>
    <font>
      <sz val="11"/>
      <color rgb="FF1A2733"/>
      <name val="Calibri"/>
      <charset val="1"/>
    </font>
    <font>
      <b/>
      <sz val="9"/>
      <color rgb="FF1F3A5F"/>
      <name val="Calibri"/>
      <charset val="1"/>
    </font>
    <font>
      <b/>
      <sz val="15"/>
      <color rgb="FF1F3A5F"/>
      <name val="Calibri"/>
      <charset val="1"/>
    </font>
    <font>
      <b/>
      <sz val="11"/>
      <color rgb="FFFFFFFF"/>
      <name val="Calibri"/>
      <charset val="1"/>
    </font>
    <font>
      <b/>
      <sz val="9.5"/>
      <color rgb="FFFFFFFF"/>
      <name val="Calibri"/>
      <charset val="1"/>
    </font>
    <font>
      <sz val="10"/>
      <color rgb="FF1A2733"/>
      <name val="Calibri"/>
      <charset val="1"/>
    </font>
    <font>
      <sz val="9"/>
      <color rgb="FF1A2733"/>
      <name val="Calibri"/>
      <charset val="1"/>
    </font>
    <font>
      <b/>
      <sz val="10.5"/>
      <color rgb="FF1F3A5F"/>
      <name val="Calibri"/>
      <charset val="1"/>
    </font>
    <font>
      <b/>
      <sz val="10"/>
      <color rgb="FF1A2733"/>
      <name val="Calibri"/>
      <charset val="1"/>
    </font>
    <font>
      <b/>
      <sz val="10"/>
      <color rgb="FF1F3A5F"/>
      <name val="Calibri"/>
      <charset val="1"/>
    </font>
    <font>
      <b/>
      <sz val="10.5"/>
      <color rgb="FFFFFFFF"/>
      <name val="Calibri"/>
      <charset val="1"/>
    </font>
    <font>
      <b/>
      <sz val="10.5"/>
      <color rgb="FF2F5D8C"/>
      <name val="Calibri"/>
      <charset val="1"/>
    </font>
    <font>
      <sz val="9"/>
      <color rgb="FF56616E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A5F"/>
        <bgColor rgb="FF3C4A59"/>
      </patternFill>
    </fill>
    <fill>
      <patternFill patternType="solid">
        <fgColor rgb="FF2F5D8C"/>
        <bgColor rgb="FF3C4A59"/>
      </patternFill>
    </fill>
    <fill>
      <patternFill patternType="solid">
        <fgColor rgb="FFF5F0E6"/>
        <bgColor rgb="FFFCF3DE"/>
      </patternFill>
    </fill>
    <fill>
      <patternFill patternType="solid">
        <fgColor rgb="FFEEF2F7"/>
        <bgColor rgb="FFF5F0E6"/>
      </patternFill>
    </fill>
    <fill>
      <patternFill patternType="solid">
        <fgColor rgb="FFD5DEEA"/>
        <bgColor rgb="FFD9D9D9"/>
      </patternFill>
    </fill>
    <fill>
      <patternFill patternType="solid">
        <fgColor rgb="FFFCF3DE"/>
        <bgColor rgb="FFF5F0E6"/>
      </patternFill>
    </fill>
    <fill>
      <patternFill patternType="solid">
        <fgColor rgb="FF3C4A59"/>
        <bgColor rgb="FF1F3A5F"/>
      </patternFill>
    </fill>
    <fill>
      <patternFill patternType="solid">
        <fgColor theme="2" tint="-0.89999084444715716"/>
        <bgColor rgb="FF3C4A59"/>
      </patternFill>
    </fill>
  </fills>
  <borders count="4">
    <border>
      <left/>
      <right/>
      <top/>
      <bottom/>
      <diagonal/>
    </border>
    <border>
      <left style="thin">
        <color rgb="FFBFC9D6"/>
      </left>
      <right style="thin">
        <color rgb="FFBFC9D6"/>
      </right>
      <top style="thin">
        <color rgb="FFBFC9D6"/>
      </top>
      <bottom style="thin">
        <color rgb="FFBFC9D6"/>
      </bottom>
      <diagonal/>
    </border>
    <border>
      <left style="thin">
        <color rgb="FF1F3A5F"/>
      </left>
      <right style="thin">
        <color rgb="FF1F3A5F"/>
      </right>
      <top style="medium">
        <color rgb="FF1F3A5F"/>
      </top>
      <bottom style="medium">
        <color rgb="FF1F3A5F"/>
      </bottom>
      <diagonal/>
    </border>
    <border>
      <left/>
      <right/>
      <top style="thin">
        <color rgb="FF2F5D8C"/>
      </top>
      <bottom style="thin">
        <color rgb="FF2F5D8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7" fillId="0" borderId="0" xfId="0" applyFont="1" applyAlignment="1">
      <alignment horizontal="left" vertical="center" indent="1"/>
    </xf>
    <xf numFmtId="0" fontId="8" fillId="3" borderId="3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164" fontId="5" fillId="4" borderId="1" xfId="0" applyNumberFormat="1" applyFont="1" applyFill="1" applyBorder="1" applyAlignment="1">
      <alignment horizontal="right" vertical="center" indent="1"/>
    </xf>
    <xf numFmtId="165" fontId="5" fillId="4" borderId="1" xfId="0" applyNumberFormat="1" applyFont="1" applyFill="1" applyBorder="1" applyAlignment="1">
      <alignment horizontal="right" vertical="center" indent="1"/>
    </xf>
    <xf numFmtId="0" fontId="6" fillId="4" borderId="1" xfId="0" applyFont="1" applyFill="1" applyBorder="1" applyAlignment="1">
      <alignment horizontal="left" vertical="center" indent="1"/>
    </xf>
    <xf numFmtId="164" fontId="7" fillId="4" borderId="1" xfId="0" applyNumberFormat="1" applyFont="1" applyFill="1" applyBorder="1" applyAlignment="1">
      <alignment horizontal="right" vertical="center" indent="1"/>
    </xf>
    <xf numFmtId="165" fontId="7" fillId="4" borderId="1" xfId="0" applyNumberFormat="1" applyFont="1" applyFill="1" applyBorder="1" applyAlignment="1">
      <alignment horizontal="right" vertical="center" inden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164" fontId="10" fillId="0" borderId="1" xfId="0" applyNumberFormat="1" applyFont="1" applyBorder="1" applyAlignment="1">
      <alignment horizontal="right" vertical="center" indent="1"/>
    </xf>
    <xf numFmtId="0" fontId="11" fillId="0" borderId="1" xfId="0" applyFont="1" applyBorder="1" applyAlignment="1">
      <alignment horizontal="left" vertical="center" indent="1"/>
    </xf>
    <xf numFmtId="164" fontId="11" fillId="0" borderId="1" xfId="0" applyNumberFormat="1" applyFont="1" applyBorder="1" applyAlignment="1">
      <alignment horizontal="right" vertical="center" indent="1"/>
    </xf>
    <xf numFmtId="0" fontId="10" fillId="5" borderId="1" xfId="0" applyFont="1" applyFill="1" applyBorder="1" applyAlignment="1">
      <alignment horizontal="left" vertical="center" indent="1"/>
    </xf>
    <xf numFmtId="164" fontId="10" fillId="5" borderId="1" xfId="0" applyNumberFormat="1" applyFont="1" applyFill="1" applyBorder="1" applyAlignment="1">
      <alignment horizontal="right" vertical="center" indent="1"/>
    </xf>
    <xf numFmtId="0" fontId="11" fillId="5" borderId="1" xfId="0" applyFont="1" applyFill="1" applyBorder="1" applyAlignment="1">
      <alignment horizontal="left" vertical="center" indent="1"/>
    </xf>
    <xf numFmtId="164" fontId="11" fillId="5" borderId="1" xfId="0" applyNumberFormat="1" applyFont="1" applyFill="1" applyBorder="1" applyAlignment="1">
      <alignment horizontal="right" vertical="center" indent="1"/>
    </xf>
    <xf numFmtId="0" fontId="12" fillId="6" borderId="1" xfId="0" applyFont="1" applyFill="1" applyBorder="1" applyAlignment="1">
      <alignment horizontal="left" vertical="center" indent="1"/>
    </xf>
    <xf numFmtId="164" fontId="12" fillId="6" borderId="1" xfId="0" applyNumberFormat="1" applyFont="1" applyFill="1" applyBorder="1" applyAlignment="1">
      <alignment horizontal="right" vertical="center" indent="1"/>
    </xf>
    <xf numFmtId="0" fontId="9" fillId="2" borderId="2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right" vertical="center" indent="1"/>
    </xf>
    <xf numFmtId="164" fontId="13" fillId="0" borderId="1" xfId="0" applyNumberFormat="1" applyFont="1" applyBorder="1" applyAlignment="1">
      <alignment horizontal="right" vertical="center" indent="1"/>
    </xf>
    <xf numFmtId="165" fontId="10" fillId="0" borderId="1" xfId="0" applyNumberFormat="1" applyFont="1" applyBorder="1" applyAlignment="1">
      <alignment horizontal="right" vertical="center" indent="1"/>
    </xf>
    <xf numFmtId="164" fontId="13" fillId="5" borderId="1" xfId="0" applyNumberFormat="1" applyFont="1" applyFill="1" applyBorder="1" applyAlignment="1">
      <alignment horizontal="right" vertical="center" indent="1"/>
    </xf>
    <xf numFmtId="165" fontId="10" fillId="5" borderId="1" xfId="0" applyNumberFormat="1" applyFont="1" applyFill="1" applyBorder="1" applyAlignment="1">
      <alignment horizontal="right" vertical="center" indent="1"/>
    </xf>
    <xf numFmtId="164" fontId="14" fillId="6" borderId="1" xfId="0" applyNumberFormat="1" applyFont="1" applyFill="1" applyBorder="1" applyAlignment="1">
      <alignment horizontal="right" vertical="center" indent="1"/>
    </xf>
    <xf numFmtId="165" fontId="14" fillId="6" borderId="1" xfId="0" applyNumberFormat="1" applyFont="1" applyFill="1" applyBorder="1" applyAlignment="1">
      <alignment horizontal="right" vertical="center" indent="1"/>
    </xf>
    <xf numFmtId="0" fontId="8" fillId="8" borderId="1" xfId="0" applyFont="1" applyFill="1" applyBorder="1" applyAlignment="1">
      <alignment horizontal="left" vertical="center" indent="1"/>
    </xf>
    <xf numFmtId="164" fontId="15" fillId="8" borderId="1" xfId="0" applyNumberFormat="1" applyFont="1" applyFill="1" applyBorder="1" applyAlignment="1">
      <alignment horizontal="right" vertical="center" indent="1"/>
    </xf>
    <xf numFmtId="165" fontId="15" fillId="8" borderId="1" xfId="0" applyNumberFormat="1" applyFont="1" applyFill="1" applyBorder="1" applyAlignment="1">
      <alignment horizontal="right" vertical="center" indent="1"/>
    </xf>
    <xf numFmtId="0" fontId="16" fillId="0" borderId="0" xfId="0" applyFont="1"/>
    <xf numFmtId="0" fontId="1" fillId="9" borderId="0" xfId="0" applyFont="1" applyFill="1" applyAlignment="1">
      <alignment horizontal="left" vertical="center" indent="1"/>
    </xf>
    <xf numFmtId="0" fontId="8" fillId="9" borderId="0" xfId="0" applyFont="1" applyFill="1" applyAlignment="1">
      <alignment horizontal="lef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0862B"/>
      <rgbColor rgb="FF800080"/>
      <rgbColor rgb="FF008080"/>
      <rgbColor rgb="FFBFC9D6"/>
      <rgbColor rgb="FF878787"/>
      <rgbColor rgb="FF9999FF"/>
      <rgbColor rgb="FF993366"/>
      <rgbColor rgb="FFFCF3DE"/>
      <rgbColor rgb="FFEEF2F7"/>
      <rgbColor rgb="FF660066"/>
      <rgbColor rgb="FFFF8080"/>
      <rgbColor rgb="FF2F5D8C"/>
      <rgbColor rgb="FFD5DE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0E6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0747B"/>
      <rgbColor rgb="FF969696"/>
      <rgbColor rgb="FF1F3A5F"/>
      <rgbColor rgb="FF56616E"/>
      <rgbColor rgb="FF003300"/>
      <rgbColor rgb="FF333300"/>
      <rgbColor rgb="FF993300"/>
      <rgbColor rgb="FF993366"/>
      <rgbColor rgb="FF3C4A59"/>
      <rgbColor rgb="FF1A27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Einnahmen und Ausgaben pro Monat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Übersicht!$C$9</c:f>
              <c:strCache>
                <c:ptCount val="1"/>
                <c:pt idx="0">
                  <c:v>Einnahmen</c:v>
                </c:pt>
              </c:strCache>
            </c:strRef>
          </c:tx>
          <c:spPr>
            <a:solidFill>
              <a:srgbClr val="1F3A5F"/>
            </a:solidFill>
            <a:ln w="93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Übersicht!$B$10:$B$21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Übersicht!$C$10:$C$21</c:f>
              <c:numCache>
                <c:formatCode>General</c:formatCode>
                <c:ptCount val="12"/>
                <c:pt idx="0">
                  <c:v>62710</c:v>
                </c:pt>
                <c:pt idx="1">
                  <c:v>66730</c:v>
                </c:pt>
                <c:pt idx="2">
                  <c:v>66430</c:v>
                </c:pt>
                <c:pt idx="3">
                  <c:v>61990</c:v>
                </c:pt>
                <c:pt idx="4">
                  <c:v>59910</c:v>
                </c:pt>
                <c:pt idx="5">
                  <c:v>70370</c:v>
                </c:pt>
                <c:pt idx="6">
                  <c:v>68330</c:v>
                </c:pt>
                <c:pt idx="7">
                  <c:v>72480</c:v>
                </c:pt>
                <c:pt idx="8">
                  <c:v>62880</c:v>
                </c:pt>
                <c:pt idx="9">
                  <c:v>66420</c:v>
                </c:pt>
                <c:pt idx="10">
                  <c:v>74790</c:v>
                </c:pt>
                <c:pt idx="11">
                  <c:v>74620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B-4EFF-B4F6-AF44679BE173}"/>
            </c:ext>
          </c:extLst>
        </c:ser>
        <c:ser>
          <c:idx val="1"/>
          <c:order val="1"/>
          <c:tx>
            <c:strRef>
              <c:f>Übersicht!$D$9</c:f>
              <c:strCache>
                <c:ptCount val="1"/>
                <c:pt idx="0">
                  <c:v>Ausgaben</c:v>
                </c:pt>
              </c:strCache>
            </c:strRef>
          </c:tx>
          <c:spPr>
            <a:solidFill>
              <a:srgbClr val="C0862B"/>
            </a:solidFill>
            <a:ln w="93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Übersicht!$B$10:$B$21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Übersicht!$D$10:$D$21</c:f>
              <c:numCache>
                <c:formatCode>General</c:formatCode>
                <c:ptCount val="12"/>
                <c:pt idx="0">
                  <c:v>65830</c:v>
                </c:pt>
                <c:pt idx="1">
                  <c:v>66760</c:v>
                </c:pt>
                <c:pt idx="2">
                  <c:v>63480</c:v>
                </c:pt>
                <c:pt idx="3">
                  <c:v>61830</c:v>
                </c:pt>
                <c:pt idx="4">
                  <c:v>59170</c:v>
                </c:pt>
                <c:pt idx="5">
                  <c:v>60410</c:v>
                </c:pt>
                <c:pt idx="6">
                  <c:v>63120</c:v>
                </c:pt>
                <c:pt idx="7">
                  <c:v>60220</c:v>
                </c:pt>
                <c:pt idx="8">
                  <c:v>63450</c:v>
                </c:pt>
                <c:pt idx="9">
                  <c:v>62490</c:v>
                </c:pt>
                <c:pt idx="10">
                  <c:v>61630</c:v>
                </c:pt>
                <c:pt idx="11">
                  <c:v>59020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8B-4EFF-B4F6-AF44679BE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732944"/>
        <c:axId val="50782711"/>
      </c:barChart>
      <c:catAx>
        <c:axId val="4473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0782711"/>
        <c:crosses val="autoZero"/>
        <c:auto val="1"/>
        <c:lblAlgn val="ctr"/>
        <c:lblOffset val="100"/>
        <c:noMultiLvlLbl val="0"/>
      </c:catAx>
      <c:valAx>
        <c:axId val="5078271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473294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Kumuliertes Ergebnis im Jahresverlauf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Übersicht!$F$9</c:f>
              <c:strCache>
                <c:ptCount val="1"/>
                <c:pt idx="0">
                  <c:v>Kumuliert</c:v>
                </c:pt>
              </c:strCache>
            </c:strRef>
          </c:tx>
          <c:spPr>
            <a:ln w="28080">
              <a:solidFill>
                <a:srgbClr val="2F5D8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Übersicht!$B$10:$B$21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Übersicht!$F$10:$F$21</c:f>
              <c:numCache>
                <c:formatCode>General</c:formatCode>
                <c:ptCount val="12"/>
                <c:pt idx="0">
                  <c:v>-3120</c:v>
                </c:pt>
                <c:pt idx="1">
                  <c:v>-3150</c:v>
                </c:pt>
                <c:pt idx="2">
                  <c:v>-200</c:v>
                </c:pt>
                <c:pt idx="3">
                  <c:v>-40</c:v>
                </c:pt>
                <c:pt idx="4">
                  <c:v>700</c:v>
                </c:pt>
                <c:pt idx="5">
                  <c:v>10660</c:v>
                </c:pt>
                <c:pt idx="6">
                  <c:v>15870</c:v>
                </c:pt>
                <c:pt idx="7">
                  <c:v>28130</c:v>
                </c:pt>
                <c:pt idx="8">
                  <c:v>27560</c:v>
                </c:pt>
                <c:pt idx="9">
                  <c:v>31490</c:v>
                </c:pt>
                <c:pt idx="10">
                  <c:v>44650</c:v>
                </c:pt>
                <c:pt idx="11">
                  <c:v>60250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7-44A3-AF5F-37DEFB838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4228570"/>
        <c:axId val="83655681"/>
      </c:lineChart>
      <c:catAx>
        <c:axId val="7422857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3655681"/>
        <c:crosses val="autoZero"/>
        <c:auto val="1"/>
        <c:lblAlgn val="ctr"/>
        <c:lblOffset val="100"/>
        <c:noMultiLvlLbl val="0"/>
      </c:catAx>
      <c:valAx>
        <c:axId val="8365568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422857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Ausgaben je Kategorie (Ist)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Übersicht!$J$9</c:f>
              <c:strCache>
                <c:ptCount val="1"/>
                <c:pt idx="0">
                  <c:v>Ist</c:v>
                </c:pt>
              </c:strCache>
            </c:strRef>
          </c:tx>
          <c:spPr>
            <a:solidFill>
              <a:srgbClr val="C0862B"/>
            </a:solidFill>
            <a:ln w="93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Übersicht!$I$10:$I$21</c:f>
              <c:strCache>
                <c:ptCount val="12"/>
                <c:pt idx="0">
                  <c:v>Personalkosten (Löhne &amp; Gehälter)</c:v>
                </c:pt>
                <c:pt idx="1">
                  <c:v>Sozialabgaben &amp; Personalnebenkosten</c:v>
                </c:pt>
                <c:pt idx="2">
                  <c:v>Miete &amp; Raumkosten</c:v>
                </c:pt>
                <c:pt idx="3">
                  <c:v>Energie &amp; Nebenkosten</c:v>
                </c:pt>
                <c:pt idx="4">
                  <c:v>Wareneinsatz &amp; Material</c:v>
                </c:pt>
                <c:pt idx="5">
                  <c:v>Marketing &amp; Werbung</c:v>
                </c:pt>
                <c:pt idx="6">
                  <c:v>IT, Software &amp; Lizenzen</c:v>
                </c:pt>
                <c:pt idx="7">
                  <c:v>Reise- &amp; Bewirtungskosten</c:v>
                </c:pt>
                <c:pt idx="8">
                  <c:v>Versicherungen &amp; Beiträge</c:v>
                </c:pt>
                <c:pt idx="9">
                  <c:v>Fahrzeug- &amp; Logistikkosten</c:v>
                </c:pt>
                <c:pt idx="10">
                  <c:v>Fortbildung &amp; Beratung</c:v>
                </c:pt>
                <c:pt idx="11">
                  <c:v>Sonstige betriebliche Kosten</c:v>
                </c:pt>
              </c:strCache>
            </c:strRef>
          </c:cat>
          <c:val>
            <c:numRef>
              <c:f>Übersicht!$J$10:$J$21</c:f>
              <c:numCache>
                <c:formatCode>General</c:formatCode>
                <c:ptCount val="12"/>
                <c:pt idx="0">
                  <c:v>319870</c:v>
                </c:pt>
                <c:pt idx="1">
                  <c:v>57150</c:v>
                </c:pt>
                <c:pt idx="2">
                  <c:v>47540</c:v>
                </c:pt>
                <c:pt idx="3">
                  <c:v>19150</c:v>
                </c:pt>
                <c:pt idx="4">
                  <c:v>177110</c:v>
                </c:pt>
                <c:pt idx="5">
                  <c:v>33650</c:v>
                </c:pt>
                <c:pt idx="6">
                  <c:v>24350</c:v>
                </c:pt>
                <c:pt idx="7">
                  <c:v>15770</c:v>
                </c:pt>
                <c:pt idx="8">
                  <c:v>11590</c:v>
                </c:pt>
                <c:pt idx="9">
                  <c:v>20620</c:v>
                </c:pt>
                <c:pt idx="10">
                  <c:v>9700</c:v>
                </c:pt>
                <c:pt idx="11">
                  <c:v>10910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9-4CD3-BB5F-5F476B4B4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3705"/>
        <c:axId val="97988601"/>
      </c:barChart>
      <c:catAx>
        <c:axId val="3213705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 rot="-2700000" vert="horz"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7988601"/>
        <c:crosses val="autoZero"/>
        <c:auto val="1"/>
        <c:lblAlgn val="ctr"/>
        <c:lblOffset val="100"/>
        <c:noMultiLvlLbl val="0"/>
      </c:catAx>
      <c:valAx>
        <c:axId val="9798860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21370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5</xdr:col>
      <xdr:colOff>571500</xdr:colOff>
      <xdr:row>36</xdr:row>
      <xdr:rowOff>187200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39</xdr:row>
      <xdr:rowOff>0</xdr:rowOff>
    </xdr:from>
    <xdr:to>
      <xdr:col>5</xdr:col>
      <xdr:colOff>571500</xdr:colOff>
      <xdr:row>52</xdr:row>
      <xdr:rowOff>187200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647701</xdr:colOff>
      <xdr:row>23</xdr:row>
      <xdr:rowOff>0</xdr:rowOff>
    </xdr:from>
    <xdr:to>
      <xdr:col>11</xdr:col>
      <xdr:colOff>114241</xdr:colOff>
      <xdr:row>53</xdr:row>
      <xdr:rowOff>9524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showGridLines="0" tabSelected="1" zoomScaleNormal="100" workbookViewId="0">
      <selection activeCell="O58" sqref="O58"/>
    </sheetView>
  </sheetViews>
  <sheetFormatPr baseColWidth="10" defaultColWidth="8.7109375" defaultRowHeight="15" x14ac:dyDescent="0.25"/>
  <cols>
    <col min="1" max="1" width="2.140625" customWidth="1"/>
    <col min="2" max="2" width="20" customWidth="1"/>
    <col min="3" max="7" width="15" customWidth="1"/>
    <col min="8" max="8" width="3" customWidth="1"/>
    <col min="9" max="9" width="33.5703125" bestFit="1" customWidth="1"/>
    <col min="10" max="10" width="15" customWidth="1"/>
  </cols>
  <sheetData>
    <row r="1" spans="2:10" ht="33.75" customHeight="1" x14ac:dyDescent="0.25">
      <c r="B1" s="36" t="s">
        <v>0</v>
      </c>
      <c r="C1" s="36"/>
      <c r="D1" s="36"/>
      <c r="E1" s="36"/>
      <c r="F1" s="36"/>
      <c r="G1" s="36"/>
      <c r="H1" s="36"/>
      <c r="I1" s="36"/>
      <c r="J1" s="36"/>
    </row>
    <row r="2" spans="2:10" ht="19.5" customHeight="1" x14ac:dyDescent="0.25">
      <c r="B2" s="4" t="s">
        <v>1</v>
      </c>
      <c r="C2" s="4"/>
      <c r="D2" s="4"/>
      <c r="E2" s="4"/>
      <c r="F2" s="4"/>
      <c r="G2" s="4"/>
      <c r="H2" s="4"/>
      <c r="I2" s="4"/>
      <c r="J2" s="4"/>
    </row>
    <row r="3" spans="2:10" ht="7.5" customHeight="1" x14ac:dyDescent="0.25"/>
    <row r="4" spans="2:10" ht="19.5" customHeight="1" x14ac:dyDescent="0.25">
      <c r="B4" s="3" t="s">
        <v>2</v>
      </c>
      <c r="C4" s="3"/>
      <c r="D4" s="3" t="s">
        <v>3</v>
      </c>
      <c r="E4" s="3"/>
      <c r="F4" s="3" t="s">
        <v>4</v>
      </c>
      <c r="G4" s="3"/>
      <c r="I4" s="3" t="s">
        <v>5</v>
      </c>
      <c r="J4" s="3"/>
    </row>
    <row r="5" spans="2:10" ht="15.75" customHeight="1" x14ac:dyDescent="0.25">
      <c r="B5" s="6" t="s">
        <v>6</v>
      </c>
      <c r="C5" s="7">
        <f>'Budgetplan 2026'!C10</f>
        <v>810000</v>
      </c>
      <c r="D5" s="6" t="s">
        <v>6</v>
      </c>
      <c r="E5" s="7">
        <f>'Budgetplan 2026'!C25</f>
        <v>736000</v>
      </c>
      <c r="F5" s="6" t="s">
        <v>6</v>
      </c>
      <c r="G5" s="7">
        <f>'Budgetplan 2026'!C27</f>
        <v>74000</v>
      </c>
      <c r="I5" s="6" t="s">
        <v>7</v>
      </c>
      <c r="J5" s="8">
        <v>1</v>
      </c>
    </row>
    <row r="6" spans="2:10" ht="25.5" customHeight="1" x14ac:dyDescent="0.25">
      <c r="B6" s="9" t="s">
        <v>8</v>
      </c>
      <c r="C6" s="10">
        <f>'Budgetplan 2026'!P10</f>
        <v>807660</v>
      </c>
      <c r="D6" s="9" t="s">
        <v>8</v>
      </c>
      <c r="E6" s="10">
        <f>'Budgetplan 2026'!P25</f>
        <v>747410</v>
      </c>
      <c r="F6" s="9" t="s">
        <v>8</v>
      </c>
      <c r="G6" s="10">
        <f>'Budgetplan 2026'!P27</f>
        <v>60250</v>
      </c>
      <c r="I6" s="9" t="s">
        <v>8</v>
      </c>
      <c r="J6" s="11">
        <f>'Budgetplan 2026'!P25/'Budgetplan 2026'!C25</f>
        <v>1.0155027173913043</v>
      </c>
    </row>
    <row r="7" spans="2:10" ht="7.5" customHeight="1" x14ac:dyDescent="0.25"/>
    <row r="8" spans="2:10" ht="19.5" customHeight="1" x14ac:dyDescent="0.25">
      <c r="B8" s="37" t="s">
        <v>9</v>
      </c>
      <c r="C8" s="37"/>
      <c r="D8" s="37"/>
      <c r="E8" s="37"/>
      <c r="F8" s="37"/>
      <c r="I8" s="37" t="s">
        <v>10</v>
      </c>
      <c r="J8" s="37"/>
    </row>
    <row r="9" spans="2:10" ht="18" customHeight="1" x14ac:dyDescent="0.25">
      <c r="B9" s="12" t="s">
        <v>11</v>
      </c>
      <c r="C9" s="12" t="s">
        <v>2</v>
      </c>
      <c r="D9" s="12" t="s">
        <v>3</v>
      </c>
      <c r="E9" s="12" t="s">
        <v>12</v>
      </c>
      <c r="F9" s="12" t="s">
        <v>13</v>
      </c>
      <c r="I9" s="12" t="s">
        <v>14</v>
      </c>
      <c r="J9" s="12" t="s">
        <v>8</v>
      </c>
    </row>
    <row r="10" spans="2:10" ht="13.5" customHeight="1" x14ac:dyDescent="0.25">
      <c r="B10" s="13" t="s">
        <v>15</v>
      </c>
      <c r="C10" s="14">
        <f>'Budgetplan 2026'!D10</f>
        <v>62710</v>
      </c>
      <c r="D10" s="14">
        <f>'Budgetplan 2026'!D25</f>
        <v>65830</v>
      </c>
      <c r="E10" s="14">
        <f t="shared" ref="E10:E22" si="0">C10-D10</f>
        <v>-3120</v>
      </c>
      <c r="F10" s="14">
        <f>E10</f>
        <v>-3120</v>
      </c>
      <c r="I10" s="15" t="str">
        <f>'Budgetplan 2026'!B13</f>
        <v>Personalkosten (Löhne &amp; Gehälter)</v>
      </c>
      <c r="J10" s="16">
        <f>'Budgetplan 2026'!P13</f>
        <v>319870</v>
      </c>
    </row>
    <row r="11" spans="2:10" ht="13.5" customHeight="1" x14ac:dyDescent="0.25">
      <c r="B11" s="17" t="s">
        <v>16</v>
      </c>
      <c r="C11" s="18">
        <f>'Budgetplan 2026'!E10</f>
        <v>66730</v>
      </c>
      <c r="D11" s="18">
        <f>'Budgetplan 2026'!E25</f>
        <v>66760</v>
      </c>
      <c r="E11" s="18">
        <f t="shared" si="0"/>
        <v>-30</v>
      </c>
      <c r="F11" s="18">
        <f t="shared" ref="F11:F21" si="1">F10+E11</f>
        <v>-3150</v>
      </c>
      <c r="I11" s="19" t="str">
        <f>'Budgetplan 2026'!B14</f>
        <v>Sozialabgaben &amp; Personalnebenkosten</v>
      </c>
      <c r="J11" s="20">
        <f>'Budgetplan 2026'!P14</f>
        <v>57150</v>
      </c>
    </row>
    <row r="12" spans="2:10" ht="13.5" customHeight="1" x14ac:dyDescent="0.25">
      <c r="B12" s="13" t="s">
        <v>17</v>
      </c>
      <c r="C12" s="14">
        <f>'Budgetplan 2026'!F10</f>
        <v>66430</v>
      </c>
      <c r="D12" s="14">
        <f>'Budgetplan 2026'!F25</f>
        <v>63480</v>
      </c>
      <c r="E12" s="14">
        <f t="shared" si="0"/>
        <v>2950</v>
      </c>
      <c r="F12" s="14">
        <f t="shared" si="1"/>
        <v>-200</v>
      </c>
      <c r="I12" s="15" t="str">
        <f>'Budgetplan 2026'!B15</f>
        <v>Miete &amp; Raumkosten</v>
      </c>
      <c r="J12" s="16">
        <f>'Budgetplan 2026'!P15</f>
        <v>47540</v>
      </c>
    </row>
    <row r="13" spans="2:10" ht="13.5" customHeight="1" x14ac:dyDescent="0.25">
      <c r="B13" s="17" t="s">
        <v>18</v>
      </c>
      <c r="C13" s="18">
        <f>'Budgetplan 2026'!G10</f>
        <v>61990</v>
      </c>
      <c r="D13" s="18">
        <f>'Budgetplan 2026'!G25</f>
        <v>61830</v>
      </c>
      <c r="E13" s="18">
        <f t="shared" si="0"/>
        <v>160</v>
      </c>
      <c r="F13" s="18">
        <f t="shared" si="1"/>
        <v>-40</v>
      </c>
      <c r="I13" s="19" t="str">
        <f>'Budgetplan 2026'!B16</f>
        <v>Energie &amp; Nebenkosten</v>
      </c>
      <c r="J13" s="20">
        <f>'Budgetplan 2026'!P16</f>
        <v>19150</v>
      </c>
    </row>
    <row r="14" spans="2:10" ht="13.5" customHeight="1" x14ac:dyDescent="0.25">
      <c r="B14" s="13" t="s">
        <v>19</v>
      </c>
      <c r="C14" s="14">
        <f>'Budgetplan 2026'!H10</f>
        <v>59910</v>
      </c>
      <c r="D14" s="14">
        <f>'Budgetplan 2026'!H25</f>
        <v>59170</v>
      </c>
      <c r="E14" s="14">
        <f t="shared" si="0"/>
        <v>740</v>
      </c>
      <c r="F14" s="14">
        <f t="shared" si="1"/>
        <v>700</v>
      </c>
      <c r="I14" s="15" t="str">
        <f>'Budgetplan 2026'!B17</f>
        <v>Wareneinsatz &amp; Material</v>
      </c>
      <c r="J14" s="16">
        <f>'Budgetplan 2026'!P17</f>
        <v>177110</v>
      </c>
    </row>
    <row r="15" spans="2:10" ht="13.5" customHeight="1" x14ac:dyDescent="0.25">
      <c r="B15" s="17" t="s">
        <v>20</v>
      </c>
      <c r="C15" s="18">
        <f>'Budgetplan 2026'!I10</f>
        <v>70370</v>
      </c>
      <c r="D15" s="18">
        <f>'Budgetplan 2026'!I25</f>
        <v>60410</v>
      </c>
      <c r="E15" s="18">
        <f t="shared" si="0"/>
        <v>9960</v>
      </c>
      <c r="F15" s="18">
        <f t="shared" si="1"/>
        <v>10660</v>
      </c>
      <c r="I15" s="19" t="str">
        <f>'Budgetplan 2026'!B18</f>
        <v>Marketing &amp; Werbung</v>
      </c>
      <c r="J15" s="20">
        <f>'Budgetplan 2026'!P18</f>
        <v>33650</v>
      </c>
    </row>
    <row r="16" spans="2:10" ht="13.5" customHeight="1" x14ac:dyDescent="0.25">
      <c r="B16" s="13" t="s">
        <v>21</v>
      </c>
      <c r="C16" s="14">
        <f>'Budgetplan 2026'!J10</f>
        <v>68330</v>
      </c>
      <c r="D16" s="14">
        <f>'Budgetplan 2026'!J25</f>
        <v>63120</v>
      </c>
      <c r="E16" s="14">
        <f t="shared" si="0"/>
        <v>5210</v>
      </c>
      <c r="F16" s="14">
        <f t="shared" si="1"/>
        <v>15870</v>
      </c>
      <c r="I16" s="15" t="str">
        <f>'Budgetplan 2026'!B19</f>
        <v>IT, Software &amp; Lizenzen</v>
      </c>
      <c r="J16" s="16">
        <f>'Budgetplan 2026'!P19</f>
        <v>24350</v>
      </c>
    </row>
    <row r="17" spans="2:10" ht="13.5" customHeight="1" x14ac:dyDescent="0.25">
      <c r="B17" s="17" t="s">
        <v>22</v>
      </c>
      <c r="C17" s="18">
        <f>'Budgetplan 2026'!K10</f>
        <v>72480</v>
      </c>
      <c r="D17" s="18">
        <f>'Budgetplan 2026'!K25</f>
        <v>60220</v>
      </c>
      <c r="E17" s="18">
        <f t="shared" si="0"/>
        <v>12260</v>
      </c>
      <c r="F17" s="18">
        <f t="shared" si="1"/>
        <v>28130</v>
      </c>
      <c r="I17" s="19" t="str">
        <f>'Budgetplan 2026'!B20</f>
        <v>Reise- &amp; Bewirtungskosten</v>
      </c>
      <c r="J17" s="20">
        <f>'Budgetplan 2026'!P20</f>
        <v>15770</v>
      </c>
    </row>
    <row r="18" spans="2:10" ht="13.5" customHeight="1" x14ac:dyDescent="0.25">
      <c r="B18" s="13" t="s">
        <v>23</v>
      </c>
      <c r="C18" s="14">
        <f>'Budgetplan 2026'!L10</f>
        <v>62880</v>
      </c>
      <c r="D18" s="14">
        <f>'Budgetplan 2026'!L25</f>
        <v>63450</v>
      </c>
      <c r="E18" s="14">
        <f t="shared" si="0"/>
        <v>-570</v>
      </c>
      <c r="F18" s="14">
        <f t="shared" si="1"/>
        <v>27560</v>
      </c>
      <c r="I18" s="15" t="str">
        <f>'Budgetplan 2026'!B21</f>
        <v>Versicherungen &amp; Beiträge</v>
      </c>
      <c r="J18" s="16">
        <f>'Budgetplan 2026'!P21</f>
        <v>11590</v>
      </c>
    </row>
    <row r="19" spans="2:10" ht="13.5" customHeight="1" x14ac:dyDescent="0.25">
      <c r="B19" s="17" t="s">
        <v>24</v>
      </c>
      <c r="C19" s="18">
        <f>'Budgetplan 2026'!M10</f>
        <v>66420</v>
      </c>
      <c r="D19" s="18">
        <f>'Budgetplan 2026'!M25</f>
        <v>62490</v>
      </c>
      <c r="E19" s="18">
        <f t="shared" si="0"/>
        <v>3930</v>
      </c>
      <c r="F19" s="18">
        <f t="shared" si="1"/>
        <v>31490</v>
      </c>
      <c r="I19" s="19" t="str">
        <f>'Budgetplan 2026'!B22</f>
        <v>Fahrzeug- &amp; Logistikkosten</v>
      </c>
      <c r="J19" s="20">
        <f>'Budgetplan 2026'!P22</f>
        <v>20620</v>
      </c>
    </row>
    <row r="20" spans="2:10" ht="13.5" customHeight="1" x14ac:dyDescent="0.25">
      <c r="B20" s="13" t="s">
        <v>25</v>
      </c>
      <c r="C20" s="14">
        <f>'Budgetplan 2026'!N10</f>
        <v>74790</v>
      </c>
      <c r="D20" s="14">
        <f>'Budgetplan 2026'!N25</f>
        <v>61630</v>
      </c>
      <c r="E20" s="14">
        <f t="shared" si="0"/>
        <v>13160</v>
      </c>
      <c r="F20" s="14">
        <f t="shared" si="1"/>
        <v>44650</v>
      </c>
      <c r="I20" s="15" t="str">
        <f>'Budgetplan 2026'!B23</f>
        <v>Fortbildung &amp; Beratung</v>
      </c>
      <c r="J20" s="16">
        <f>'Budgetplan 2026'!P23</f>
        <v>9700</v>
      </c>
    </row>
    <row r="21" spans="2:10" ht="13.5" customHeight="1" x14ac:dyDescent="0.25">
      <c r="B21" s="17" t="s">
        <v>26</v>
      </c>
      <c r="C21" s="18">
        <f>'Budgetplan 2026'!O10</f>
        <v>74620</v>
      </c>
      <c r="D21" s="18">
        <f>'Budgetplan 2026'!O25</f>
        <v>59020</v>
      </c>
      <c r="E21" s="18">
        <f t="shared" si="0"/>
        <v>15600</v>
      </c>
      <c r="F21" s="18">
        <f t="shared" si="1"/>
        <v>60250</v>
      </c>
      <c r="I21" s="19" t="str">
        <f>'Budgetplan 2026'!B24</f>
        <v>Sonstige betriebliche Kosten</v>
      </c>
      <c r="J21" s="20">
        <f>'Budgetplan 2026'!P24</f>
        <v>10910</v>
      </c>
    </row>
    <row r="22" spans="2:10" ht="18" customHeight="1" x14ac:dyDescent="0.25">
      <c r="B22" s="21" t="s">
        <v>27</v>
      </c>
      <c r="C22" s="22">
        <f>SUM(C10:C21)</f>
        <v>807660</v>
      </c>
      <c r="D22" s="22">
        <f>SUM(D10:D21)</f>
        <v>747410</v>
      </c>
      <c r="E22" s="22">
        <f t="shared" si="0"/>
        <v>60250</v>
      </c>
      <c r="F22" s="22">
        <f>F21</f>
        <v>60250</v>
      </c>
    </row>
  </sheetData>
  <mergeCells count="8">
    <mergeCell ref="B8:F8"/>
    <mergeCell ref="I8:J8"/>
    <mergeCell ref="B1:J1"/>
    <mergeCell ref="B2:J2"/>
    <mergeCell ref="B4:C4"/>
    <mergeCell ref="D4:E4"/>
    <mergeCell ref="F4:G4"/>
    <mergeCell ref="I4:J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34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34" customWidth="1"/>
    <col min="3" max="3" width="12" customWidth="1"/>
    <col min="4" max="15" width="8.5703125" customWidth="1"/>
    <col min="16" max="17" width="12.42578125" customWidth="1"/>
    <col min="18" max="18" width="9.5703125" customWidth="1"/>
  </cols>
  <sheetData>
    <row r="1" spans="2:18" ht="33.75" customHeight="1" x14ac:dyDescent="0.25">
      <c r="B1" s="5" t="s">
        <v>28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2:18" ht="19.5" customHeight="1" x14ac:dyDescent="0.25"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2:18" ht="6" customHeight="1" x14ac:dyDescent="0.25"/>
    <row r="4" spans="2:18" ht="25.5" customHeight="1" x14ac:dyDescent="0.25">
      <c r="B4" s="23" t="s">
        <v>14</v>
      </c>
      <c r="C4" s="24" t="s">
        <v>6</v>
      </c>
      <c r="D4" s="24" t="s">
        <v>30</v>
      </c>
      <c r="E4" s="24" t="s">
        <v>31</v>
      </c>
      <c r="F4" s="24" t="s">
        <v>32</v>
      </c>
      <c r="G4" s="24" t="s">
        <v>33</v>
      </c>
      <c r="H4" s="24" t="s">
        <v>19</v>
      </c>
      <c r="I4" s="24" t="s">
        <v>34</v>
      </c>
      <c r="J4" s="24" t="s">
        <v>35</v>
      </c>
      <c r="K4" s="24" t="s">
        <v>36</v>
      </c>
      <c r="L4" s="24" t="s">
        <v>37</v>
      </c>
      <c r="M4" s="24" t="s">
        <v>38</v>
      </c>
      <c r="N4" s="24" t="s">
        <v>39</v>
      </c>
      <c r="O4" s="24" t="s">
        <v>40</v>
      </c>
      <c r="P4" s="24" t="s">
        <v>41</v>
      </c>
      <c r="Q4" s="24" t="s">
        <v>42</v>
      </c>
      <c r="R4" s="24" t="s">
        <v>43</v>
      </c>
    </row>
    <row r="5" spans="2:18" ht="21.75" customHeight="1" x14ac:dyDescent="0.25">
      <c r="B5" s="2" t="s">
        <v>44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2:18" x14ac:dyDescent="0.25">
      <c r="B6" s="13" t="s">
        <v>45</v>
      </c>
      <c r="C6" s="25">
        <v>480000</v>
      </c>
      <c r="D6" s="25">
        <v>37270</v>
      </c>
      <c r="E6" s="25">
        <v>37430</v>
      </c>
      <c r="F6" s="25">
        <v>43330</v>
      </c>
      <c r="G6" s="25">
        <v>30490</v>
      </c>
      <c r="H6" s="25">
        <v>32530</v>
      </c>
      <c r="I6" s="25">
        <v>38940</v>
      </c>
      <c r="J6" s="25">
        <v>38190</v>
      </c>
      <c r="K6" s="25">
        <v>42030</v>
      </c>
      <c r="L6" s="25">
        <v>38040</v>
      </c>
      <c r="M6" s="25">
        <v>41130</v>
      </c>
      <c r="N6" s="25">
        <v>41770</v>
      </c>
      <c r="O6" s="25">
        <v>41480</v>
      </c>
      <c r="P6" s="26">
        <f>SUM(D6:O6)</f>
        <v>462630</v>
      </c>
      <c r="Q6" s="14">
        <f>P6-C6</f>
        <v>-17370</v>
      </c>
      <c r="R6" s="27">
        <f>IF(C6=0,"",P6/C6)</f>
        <v>0.96381249999999996</v>
      </c>
    </row>
    <row r="7" spans="2:18" x14ac:dyDescent="0.25">
      <c r="B7" s="17" t="s">
        <v>46</v>
      </c>
      <c r="C7" s="25">
        <v>300000</v>
      </c>
      <c r="D7" s="25">
        <v>22380</v>
      </c>
      <c r="E7" s="25">
        <v>26710</v>
      </c>
      <c r="F7" s="25">
        <v>20890</v>
      </c>
      <c r="G7" s="25">
        <v>29050</v>
      </c>
      <c r="H7" s="25">
        <v>24810</v>
      </c>
      <c r="I7" s="25">
        <v>29030</v>
      </c>
      <c r="J7" s="25">
        <v>27530</v>
      </c>
      <c r="K7" s="25">
        <v>27470</v>
      </c>
      <c r="L7" s="25">
        <v>22040</v>
      </c>
      <c r="M7" s="25">
        <v>22520</v>
      </c>
      <c r="N7" s="25">
        <v>30940</v>
      </c>
      <c r="O7" s="25">
        <v>30360</v>
      </c>
      <c r="P7" s="28">
        <f>SUM(D7:O7)</f>
        <v>313730</v>
      </c>
      <c r="Q7" s="18">
        <f>P7-C7</f>
        <v>13730</v>
      </c>
      <c r="R7" s="29">
        <f>IF(C7=0,"",P7/C7)</f>
        <v>1.0457666666666667</v>
      </c>
    </row>
    <row r="8" spans="2:18" x14ac:dyDescent="0.25">
      <c r="B8" s="13" t="s">
        <v>47</v>
      </c>
      <c r="C8" s="25">
        <v>24000</v>
      </c>
      <c r="D8" s="25">
        <v>2590</v>
      </c>
      <c r="E8" s="25">
        <v>2120</v>
      </c>
      <c r="F8" s="25">
        <v>1700</v>
      </c>
      <c r="G8" s="25">
        <v>1960</v>
      </c>
      <c r="H8" s="25">
        <v>2170</v>
      </c>
      <c r="I8" s="25">
        <v>1910</v>
      </c>
      <c r="J8" s="25">
        <v>2070</v>
      </c>
      <c r="K8" s="25">
        <v>2470</v>
      </c>
      <c r="L8" s="25">
        <v>2310</v>
      </c>
      <c r="M8" s="25">
        <v>2190</v>
      </c>
      <c r="N8" s="25">
        <v>1650</v>
      </c>
      <c r="O8" s="25">
        <v>2310</v>
      </c>
      <c r="P8" s="26">
        <f>SUM(D8:O8)</f>
        <v>25450</v>
      </c>
      <c r="Q8" s="14">
        <f>P8-C8</f>
        <v>1450</v>
      </c>
      <c r="R8" s="27">
        <f>IF(C8=0,"",P8/C8)</f>
        <v>1.0604166666666666</v>
      </c>
    </row>
    <row r="9" spans="2:18" x14ac:dyDescent="0.25">
      <c r="B9" s="17" t="s">
        <v>48</v>
      </c>
      <c r="C9" s="25">
        <v>6000</v>
      </c>
      <c r="D9" s="25">
        <v>470</v>
      </c>
      <c r="E9" s="25">
        <v>470</v>
      </c>
      <c r="F9" s="25">
        <v>510</v>
      </c>
      <c r="G9" s="25">
        <v>490</v>
      </c>
      <c r="H9" s="25">
        <v>400</v>
      </c>
      <c r="I9" s="25">
        <v>490</v>
      </c>
      <c r="J9" s="25">
        <v>540</v>
      </c>
      <c r="K9" s="25">
        <v>510</v>
      </c>
      <c r="L9" s="25">
        <v>490</v>
      </c>
      <c r="M9" s="25">
        <v>580</v>
      </c>
      <c r="N9" s="25">
        <v>430</v>
      </c>
      <c r="O9" s="25">
        <v>470</v>
      </c>
      <c r="P9" s="28">
        <f>SUM(D9:O9)</f>
        <v>5850</v>
      </c>
      <c r="Q9" s="18">
        <f>P9-C9</f>
        <v>-150</v>
      </c>
      <c r="R9" s="29">
        <f>IF(C9=0,"",P9/C9)</f>
        <v>0.97499999999999998</v>
      </c>
    </row>
    <row r="10" spans="2:18" ht="18" customHeight="1" x14ac:dyDescent="0.25">
      <c r="B10" s="21" t="s">
        <v>49</v>
      </c>
      <c r="C10" s="30">
        <f t="shared" ref="C10:P10" si="0">SUM(C6:C9)</f>
        <v>810000</v>
      </c>
      <c r="D10" s="30">
        <f t="shared" si="0"/>
        <v>62710</v>
      </c>
      <c r="E10" s="30">
        <f t="shared" si="0"/>
        <v>66730</v>
      </c>
      <c r="F10" s="30">
        <f t="shared" si="0"/>
        <v>66430</v>
      </c>
      <c r="G10" s="30">
        <f t="shared" si="0"/>
        <v>61990</v>
      </c>
      <c r="H10" s="30">
        <f t="shared" si="0"/>
        <v>59910</v>
      </c>
      <c r="I10" s="30">
        <f t="shared" si="0"/>
        <v>70370</v>
      </c>
      <c r="J10" s="30">
        <f t="shared" si="0"/>
        <v>68330</v>
      </c>
      <c r="K10" s="30">
        <f t="shared" si="0"/>
        <v>72480</v>
      </c>
      <c r="L10" s="30">
        <f t="shared" si="0"/>
        <v>62880</v>
      </c>
      <c r="M10" s="30">
        <f t="shared" si="0"/>
        <v>66420</v>
      </c>
      <c r="N10" s="30">
        <f t="shared" si="0"/>
        <v>74790</v>
      </c>
      <c r="O10" s="30">
        <f t="shared" si="0"/>
        <v>74620</v>
      </c>
      <c r="P10" s="30">
        <f t="shared" si="0"/>
        <v>807660</v>
      </c>
      <c r="Q10" s="30">
        <f>P10-C10</f>
        <v>-2340</v>
      </c>
      <c r="R10" s="31">
        <f>IF(C10=0,"",P10/C10)</f>
        <v>0.99711111111111106</v>
      </c>
    </row>
    <row r="11" spans="2:18" ht="6" customHeight="1" x14ac:dyDescent="0.25"/>
    <row r="12" spans="2:18" ht="21.75" customHeight="1" x14ac:dyDescent="0.25">
      <c r="B12" s="2" t="s">
        <v>50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2:18" x14ac:dyDescent="0.25">
      <c r="B13" s="13" t="s">
        <v>51</v>
      </c>
      <c r="C13" s="25">
        <v>300000</v>
      </c>
      <c r="D13" s="25">
        <v>26770</v>
      </c>
      <c r="E13" s="25">
        <v>26830</v>
      </c>
      <c r="F13" s="25">
        <v>26170</v>
      </c>
      <c r="G13" s="25">
        <v>26430</v>
      </c>
      <c r="H13" s="25">
        <v>26310</v>
      </c>
      <c r="I13" s="25">
        <v>26200</v>
      </c>
      <c r="J13" s="25">
        <v>27070</v>
      </c>
      <c r="K13" s="25">
        <v>27320</v>
      </c>
      <c r="L13" s="25">
        <v>26270</v>
      </c>
      <c r="M13" s="25">
        <v>26960</v>
      </c>
      <c r="N13" s="25">
        <v>26760</v>
      </c>
      <c r="O13" s="25">
        <v>26780</v>
      </c>
      <c r="P13" s="26">
        <f t="shared" ref="P13:P24" si="1">SUM(D13:O13)</f>
        <v>319870</v>
      </c>
      <c r="Q13" s="14">
        <f t="shared" ref="Q13:Q25" si="2">C13-P13</f>
        <v>-19870</v>
      </c>
      <c r="R13" s="27">
        <f t="shared" ref="R13:R25" si="3">IF(C13=0,"",P13/C13)</f>
        <v>1.0662333333333334</v>
      </c>
    </row>
    <row r="14" spans="2:18" x14ac:dyDescent="0.25">
      <c r="B14" s="17" t="s">
        <v>52</v>
      </c>
      <c r="C14" s="25">
        <v>60000</v>
      </c>
      <c r="D14" s="25">
        <v>4820</v>
      </c>
      <c r="E14" s="25">
        <v>4760</v>
      </c>
      <c r="F14" s="25">
        <v>4720</v>
      </c>
      <c r="G14" s="25">
        <v>4720</v>
      </c>
      <c r="H14" s="25">
        <v>4830</v>
      </c>
      <c r="I14" s="25">
        <v>4840</v>
      </c>
      <c r="J14" s="25">
        <v>4740</v>
      </c>
      <c r="K14" s="25">
        <v>4740</v>
      </c>
      <c r="L14" s="25">
        <v>4770</v>
      </c>
      <c r="M14" s="25">
        <v>4680</v>
      </c>
      <c r="N14" s="25">
        <v>4800</v>
      </c>
      <c r="O14" s="25">
        <v>4730</v>
      </c>
      <c r="P14" s="28">
        <f t="shared" si="1"/>
        <v>57150</v>
      </c>
      <c r="Q14" s="18">
        <f t="shared" si="2"/>
        <v>2850</v>
      </c>
      <c r="R14" s="29">
        <f t="shared" si="3"/>
        <v>0.95250000000000001</v>
      </c>
    </row>
    <row r="15" spans="2:18" x14ac:dyDescent="0.25">
      <c r="B15" s="13" t="s">
        <v>53</v>
      </c>
      <c r="C15" s="25">
        <v>48000</v>
      </c>
      <c r="D15" s="25">
        <v>4040</v>
      </c>
      <c r="E15" s="25">
        <v>3950</v>
      </c>
      <c r="F15" s="25">
        <v>3920</v>
      </c>
      <c r="G15" s="25">
        <v>3920</v>
      </c>
      <c r="H15" s="25">
        <v>3870</v>
      </c>
      <c r="I15" s="25">
        <v>4000</v>
      </c>
      <c r="J15" s="25">
        <v>3980</v>
      </c>
      <c r="K15" s="25">
        <v>3960</v>
      </c>
      <c r="L15" s="25">
        <v>3970</v>
      </c>
      <c r="M15" s="25">
        <v>3960</v>
      </c>
      <c r="N15" s="25">
        <v>4050</v>
      </c>
      <c r="O15" s="25">
        <v>3920</v>
      </c>
      <c r="P15" s="26">
        <f t="shared" si="1"/>
        <v>47540</v>
      </c>
      <c r="Q15" s="14">
        <f t="shared" si="2"/>
        <v>460</v>
      </c>
      <c r="R15" s="27">
        <f t="shared" si="3"/>
        <v>0.99041666666666661</v>
      </c>
    </row>
    <row r="16" spans="2:18" x14ac:dyDescent="0.25">
      <c r="B16" s="17" t="s">
        <v>54</v>
      </c>
      <c r="C16" s="25">
        <v>18000</v>
      </c>
      <c r="D16" s="25">
        <v>1500</v>
      </c>
      <c r="E16" s="25">
        <v>1720</v>
      </c>
      <c r="F16" s="25">
        <v>1710</v>
      </c>
      <c r="G16" s="25">
        <v>1540</v>
      </c>
      <c r="H16" s="25">
        <v>1770</v>
      </c>
      <c r="I16" s="25">
        <v>1720</v>
      </c>
      <c r="J16" s="25">
        <v>1370</v>
      </c>
      <c r="K16" s="25">
        <v>1780</v>
      </c>
      <c r="L16" s="25">
        <v>1220</v>
      </c>
      <c r="M16" s="25">
        <v>1620</v>
      </c>
      <c r="N16" s="25">
        <v>1690</v>
      </c>
      <c r="O16" s="25">
        <v>1510</v>
      </c>
      <c r="P16" s="28">
        <f t="shared" si="1"/>
        <v>19150</v>
      </c>
      <c r="Q16" s="18">
        <f t="shared" si="2"/>
        <v>-1150</v>
      </c>
      <c r="R16" s="29">
        <f t="shared" si="3"/>
        <v>1.0638888888888889</v>
      </c>
    </row>
    <row r="17" spans="2:18" x14ac:dyDescent="0.25">
      <c r="B17" s="13" t="s">
        <v>55</v>
      </c>
      <c r="C17" s="25">
        <v>180000</v>
      </c>
      <c r="D17" s="25">
        <v>18020</v>
      </c>
      <c r="E17" s="25">
        <v>18030</v>
      </c>
      <c r="F17" s="25">
        <v>17190</v>
      </c>
      <c r="G17" s="25">
        <v>14730</v>
      </c>
      <c r="H17" s="25">
        <v>11920</v>
      </c>
      <c r="I17" s="25">
        <v>13290</v>
      </c>
      <c r="J17" s="25">
        <v>14860</v>
      </c>
      <c r="K17" s="25">
        <v>12140</v>
      </c>
      <c r="L17" s="25">
        <v>16550</v>
      </c>
      <c r="M17" s="25">
        <v>14270</v>
      </c>
      <c r="N17" s="25">
        <v>14530</v>
      </c>
      <c r="O17" s="25">
        <v>11580</v>
      </c>
      <c r="P17" s="26">
        <f t="shared" si="1"/>
        <v>177110</v>
      </c>
      <c r="Q17" s="14">
        <f t="shared" si="2"/>
        <v>2890</v>
      </c>
      <c r="R17" s="27">
        <f t="shared" si="3"/>
        <v>0.9839444444444444</v>
      </c>
    </row>
    <row r="18" spans="2:18" x14ac:dyDescent="0.25">
      <c r="B18" s="17" t="s">
        <v>56</v>
      </c>
      <c r="C18" s="25">
        <v>36000</v>
      </c>
      <c r="D18" s="25">
        <v>2830</v>
      </c>
      <c r="E18" s="25">
        <v>3260</v>
      </c>
      <c r="F18" s="25">
        <v>2210</v>
      </c>
      <c r="G18" s="25">
        <v>3090</v>
      </c>
      <c r="H18" s="25">
        <v>2410</v>
      </c>
      <c r="I18" s="25">
        <v>2880</v>
      </c>
      <c r="J18" s="25">
        <v>3040</v>
      </c>
      <c r="K18" s="25">
        <v>3290</v>
      </c>
      <c r="L18" s="25">
        <v>2940</v>
      </c>
      <c r="M18" s="25">
        <v>2900</v>
      </c>
      <c r="N18" s="25">
        <v>2300</v>
      </c>
      <c r="O18" s="25">
        <v>2500</v>
      </c>
      <c r="P18" s="28">
        <f t="shared" si="1"/>
        <v>33650</v>
      </c>
      <c r="Q18" s="18">
        <f t="shared" si="2"/>
        <v>2350</v>
      </c>
      <c r="R18" s="29">
        <f t="shared" si="3"/>
        <v>0.93472222222222223</v>
      </c>
    </row>
    <row r="19" spans="2:18" x14ac:dyDescent="0.25">
      <c r="B19" s="13" t="s">
        <v>57</v>
      </c>
      <c r="C19" s="25">
        <v>24000</v>
      </c>
      <c r="D19" s="25">
        <v>2050</v>
      </c>
      <c r="E19" s="25">
        <v>2070</v>
      </c>
      <c r="F19" s="25">
        <v>2020</v>
      </c>
      <c r="G19" s="25">
        <v>2040</v>
      </c>
      <c r="H19" s="25">
        <v>1980</v>
      </c>
      <c r="I19" s="25">
        <v>1990</v>
      </c>
      <c r="J19" s="25">
        <v>2030</v>
      </c>
      <c r="K19" s="25">
        <v>2070</v>
      </c>
      <c r="L19" s="25">
        <v>2060</v>
      </c>
      <c r="M19" s="25">
        <v>2020</v>
      </c>
      <c r="N19" s="25">
        <v>1980</v>
      </c>
      <c r="O19" s="25">
        <v>2040</v>
      </c>
      <c r="P19" s="26">
        <f t="shared" si="1"/>
        <v>24350</v>
      </c>
      <c r="Q19" s="14">
        <f t="shared" si="2"/>
        <v>-350</v>
      </c>
      <c r="R19" s="27">
        <f t="shared" si="3"/>
        <v>1.0145833333333334</v>
      </c>
    </row>
    <row r="20" spans="2:18" x14ac:dyDescent="0.25">
      <c r="B20" s="17" t="s">
        <v>58</v>
      </c>
      <c r="C20" s="25">
        <v>15000</v>
      </c>
      <c r="D20" s="25">
        <v>1520</v>
      </c>
      <c r="E20" s="25">
        <v>1600</v>
      </c>
      <c r="F20" s="25">
        <v>1230</v>
      </c>
      <c r="G20" s="25">
        <v>1290</v>
      </c>
      <c r="H20" s="25">
        <v>1540</v>
      </c>
      <c r="I20" s="25">
        <v>1360</v>
      </c>
      <c r="J20" s="25">
        <v>1160</v>
      </c>
      <c r="K20" s="25">
        <v>1050</v>
      </c>
      <c r="L20" s="25">
        <v>1110</v>
      </c>
      <c r="M20" s="25">
        <v>1590</v>
      </c>
      <c r="N20" s="25">
        <v>1070</v>
      </c>
      <c r="O20" s="25">
        <v>1250</v>
      </c>
      <c r="P20" s="28">
        <f t="shared" si="1"/>
        <v>15770</v>
      </c>
      <c r="Q20" s="18">
        <f t="shared" si="2"/>
        <v>-770</v>
      </c>
      <c r="R20" s="29">
        <f t="shared" si="3"/>
        <v>1.0513333333333332</v>
      </c>
    </row>
    <row r="21" spans="2:18" x14ac:dyDescent="0.25">
      <c r="B21" s="13" t="s">
        <v>59</v>
      </c>
      <c r="C21" s="25">
        <v>12000</v>
      </c>
      <c r="D21" s="25">
        <v>980</v>
      </c>
      <c r="E21" s="25">
        <v>950</v>
      </c>
      <c r="F21" s="25">
        <v>970</v>
      </c>
      <c r="G21" s="25">
        <v>960</v>
      </c>
      <c r="H21" s="25">
        <v>960</v>
      </c>
      <c r="I21" s="25">
        <v>960</v>
      </c>
      <c r="J21" s="25">
        <v>950</v>
      </c>
      <c r="K21" s="25">
        <v>990</v>
      </c>
      <c r="L21" s="25">
        <v>970</v>
      </c>
      <c r="M21" s="25">
        <v>980</v>
      </c>
      <c r="N21" s="25">
        <v>950</v>
      </c>
      <c r="O21" s="25">
        <v>970</v>
      </c>
      <c r="P21" s="26">
        <f t="shared" si="1"/>
        <v>11590</v>
      </c>
      <c r="Q21" s="14">
        <f t="shared" si="2"/>
        <v>410</v>
      </c>
      <c r="R21" s="27">
        <f t="shared" si="3"/>
        <v>0.96583333333333332</v>
      </c>
    </row>
    <row r="22" spans="2:18" x14ac:dyDescent="0.25">
      <c r="B22" s="17" t="s">
        <v>60</v>
      </c>
      <c r="C22" s="25">
        <v>21000</v>
      </c>
      <c r="D22" s="25">
        <v>1600</v>
      </c>
      <c r="E22" s="25">
        <v>1810</v>
      </c>
      <c r="F22" s="25">
        <v>1870</v>
      </c>
      <c r="G22" s="25">
        <v>1390</v>
      </c>
      <c r="H22" s="25">
        <v>1650</v>
      </c>
      <c r="I22" s="25">
        <v>1490</v>
      </c>
      <c r="J22" s="25">
        <v>2060</v>
      </c>
      <c r="K22" s="25">
        <v>1370</v>
      </c>
      <c r="L22" s="25">
        <v>1760</v>
      </c>
      <c r="M22" s="25">
        <v>2000</v>
      </c>
      <c r="N22" s="25">
        <v>1690</v>
      </c>
      <c r="O22" s="25">
        <v>1930</v>
      </c>
      <c r="P22" s="28">
        <f t="shared" si="1"/>
        <v>20620</v>
      </c>
      <c r="Q22" s="18">
        <f t="shared" si="2"/>
        <v>380</v>
      </c>
      <c r="R22" s="29">
        <f t="shared" si="3"/>
        <v>0.98190476190476195</v>
      </c>
    </row>
    <row r="23" spans="2:18" x14ac:dyDescent="0.25">
      <c r="B23" s="13" t="s">
        <v>61</v>
      </c>
      <c r="C23" s="25">
        <v>10000</v>
      </c>
      <c r="D23" s="25">
        <v>860</v>
      </c>
      <c r="E23" s="25">
        <v>920</v>
      </c>
      <c r="F23" s="25">
        <v>650</v>
      </c>
      <c r="G23" s="25">
        <v>800</v>
      </c>
      <c r="H23" s="25">
        <v>890</v>
      </c>
      <c r="I23" s="25">
        <v>790</v>
      </c>
      <c r="J23" s="25">
        <v>950</v>
      </c>
      <c r="K23" s="25">
        <v>660</v>
      </c>
      <c r="L23" s="25">
        <v>910</v>
      </c>
      <c r="M23" s="25">
        <v>750</v>
      </c>
      <c r="N23" s="25">
        <v>760</v>
      </c>
      <c r="O23" s="25">
        <v>760</v>
      </c>
      <c r="P23" s="26">
        <f t="shared" si="1"/>
        <v>9700</v>
      </c>
      <c r="Q23" s="14">
        <f t="shared" si="2"/>
        <v>300</v>
      </c>
      <c r="R23" s="27">
        <f t="shared" si="3"/>
        <v>0.97</v>
      </c>
    </row>
    <row r="24" spans="2:18" x14ac:dyDescent="0.25">
      <c r="B24" s="17" t="s">
        <v>62</v>
      </c>
      <c r="C24" s="25">
        <v>12000</v>
      </c>
      <c r="D24" s="25">
        <v>840</v>
      </c>
      <c r="E24" s="25">
        <v>860</v>
      </c>
      <c r="F24" s="25">
        <v>820</v>
      </c>
      <c r="G24" s="25">
        <v>920</v>
      </c>
      <c r="H24" s="25">
        <v>1040</v>
      </c>
      <c r="I24" s="25">
        <v>890</v>
      </c>
      <c r="J24" s="25">
        <v>910</v>
      </c>
      <c r="K24" s="25">
        <v>850</v>
      </c>
      <c r="L24" s="25">
        <v>920</v>
      </c>
      <c r="M24" s="25">
        <v>760</v>
      </c>
      <c r="N24" s="25">
        <v>1050</v>
      </c>
      <c r="O24" s="25">
        <v>1050</v>
      </c>
      <c r="P24" s="28">
        <f t="shared" si="1"/>
        <v>10910</v>
      </c>
      <c r="Q24" s="18">
        <f t="shared" si="2"/>
        <v>1090</v>
      </c>
      <c r="R24" s="29">
        <f t="shared" si="3"/>
        <v>0.90916666666666668</v>
      </c>
    </row>
    <row r="25" spans="2:18" ht="18" customHeight="1" x14ac:dyDescent="0.25">
      <c r="B25" s="21" t="s">
        <v>63</v>
      </c>
      <c r="C25" s="30">
        <f t="shared" ref="C25:P25" si="4">SUM(C13:C24)</f>
        <v>736000</v>
      </c>
      <c r="D25" s="30">
        <f t="shared" si="4"/>
        <v>65830</v>
      </c>
      <c r="E25" s="30">
        <f t="shared" si="4"/>
        <v>66760</v>
      </c>
      <c r="F25" s="30">
        <f t="shared" si="4"/>
        <v>63480</v>
      </c>
      <c r="G25" s="30">
        <f t="shared" si="4"/>
        <v>61830</v>
      </c>
      <c r="H25" s="30">
        <f t="shared" si="4"/>
        <v>59170</v>
      </c>
      <c r="I25" s="30">
        <f t="shared" si="4"/>
        <v>60410</v>
      </c>
      <c r="J25" s="30">
        <f t="shared" si="4"/>
        <v>63120</v>
      </c>
      <c r="K25" s="30">
        <f t="shared" si="4"/>
        <v>60220</v>
      </c>
      <c r="L25" s="30">
        <f t="shared" si="4"/>
        <v>63450</v>
      </c>
      <c r="M25" s="30">
        <f t="shared" si="4"/>
        <v>62490</v>
      </c>
      <c r="N25" s="30">
        <f t="shared" si="4"/>
        <v>61630</v>
      </c>
      <c r="O25" s="30">
        <f t="shared" si="4"/>
        <v>59020</v>
      </c>
      <c r="P25" s="30">
        <f t="shared" si="4"/>
        <v>747410</v>
      </c>
      <c r="Q25" s="30">
        <f t="shared" si="2"/>
        <v>-11410</v>
      </c>
      <c r="R25" s="31">
        <f t="shared" si="3"/>
        <v>1.0155027173913043</v>
      </c>
    </row>
    <row r="26" spans="2:18" ht="6" customHeight="1" x14ac:dyDescent="0.25"/>
    <row r="27" spans="2:18" ht="21.75" customHeight="1" x14ac:dyDescent="0.25">
      <c r="B27" s="32" t="s">
        <v>64</v>
      </c>
      <c r="C27" s="33">
        <f t="shared" ref="C27:P27" si="5">C10-C25</f>
        <v>74000</v>
      </c>
      <c r="D27" s="33">
        <f t="shared" si="5"/>
        <v>-3120</v>
      </c>
      <c r="E27" s="33">
        <f t="shared" si="5"/>
        <v>-30</v>
      </c>
      <c r="F27" s="33">
        <f t="shared" si="5"/>
        <v>2950</v>
      </c>
      <c r="G27" s="33">
        <f t="shared" si="5"/>
        <v>160</v>
      </c>
      <c r="H27" s="33">
        <f t="shared" si="5"/>
        <v>740</v>
      </c>
      <c r="I27" s="33">
        <f t="shared" si="5"/>
        <v>9960</v>
      </c>
      <c r="J27" s="33">
        <f t="shared" si="5"/>
        <v>5210</v>
      </c>
      <c r="K27" s="33">
        <f t="shared" si="5"/>
        <v>12260</v>
      </c>
      <c r="L27" s="33">
        <f t="shared" si="5"/>
        <v>-570</v>
      </c>
      <c r="M27" s="33">
        <f t="shared" si="5"/>
        <v>3930</v>
      </c>
      <c r="N27" s="33">
        <f t="shared" si="5"/>
        <v>13160</v>
      </c>
      <c r="O27" s="33">
        <f t="shared" si="5"/>
        <v>15600</v>
      </c>
      <c r="P27" s="33">
        <f t="shared" si="5"/>
        <v>60250</v>
      </c>
      <c r="Q27" s="33">
        <f>P27-C27</f>
        <v>-13750</v>
      </c>
      <c r="R27" s="34">
        <f>IF(C27=0,"",P27/C27)</f>
        <v>0.81418918918918914</v>
      </c>
    </row>
    <row r="29" spans="2:18" x14ac:dyDescent="0.25">
      <c r="B29" s="35" t="s">
        <v>65</v>
      </c>
    </row>
    <row r="30" spans="2:18" x14ac:dyDescent="0.25">
      <c r="B30" s="1" t="s">
        <v>66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2:18" x14ac:dyDescent="0.25">
      <c r="B31" s="1" t="s">
        <v>67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2:18" x14ac:dyDescent="0.25">
      <c r="B32" s="1" t="s">
        <v>68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2:18" x14ac:dyDescent="0.25">
      <c r="B33" s="1" t="s">
        <v>69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x14ac:dyDescent="0.25">
      <c r="B34" s="1" t="s">
        <v>70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mergeCells count="9">
    <mergeCell ref="B31:R31"/>
    <mergeCell ref="B32:R32"/>
    <mergeCell ref="B33:R33"/>
    <mergeCell ref="B34:R34"/>
    <mergeCell ref="B1:R1"/>
    <mergeCell ref="B2:R2"/>
    <mergeCell ref="B5:R5"/>
    <mergeCell ref="B12:R12"/>
    <mergeCell ref="B30:R3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</vt:lpstr>
      <vt:lpstr>Budgetplan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2026-08-19T05:26:42Z</dcterms:created>
  <dcterms:modified xsi:type="dcterms:W3CDTF">2026-08-21T09:04:43Z</dcterms:modified>
  <dc:language>en-US</dc:language>
</cp:coreProperties>
</file>