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704A406-0CE5-4362-A5FC-10DDAF64798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Dienstpla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0" i="1" l="1"/>
  <c r="J30" i="1"/>
  <c r="I30" i="1"/>
  <c r="H30" i="1"/>
  <c r="G30" i="1"/>
  <c r="F30" i="1"/>
  <c r="E30" i="1"/>
  <c r="L30" i="1" s="1"/>
  <c r="K29" i="1"/>
  <c r="J29" i="1"/>
  <c r="I29" i="1"/>
  <c r="H29" i="1"/>
  <c r="G29" i="1"/>
  <c r="F29" i="1"/>
  <c r="E29" i="1"/>
  <c r="L29" i="1" s="1"/>
  <c r="K28" i="1"/>
  <c r="J28" i="1"/>
  <c r="I28" i="1"/>
  <c r="H28" i="1"/>
  <c r="G28" i="1"/>
  <c r="F28" i="1"/>
  <c r="E28" i="1"/>
  <c r="L28" i="1" s="1"/>
  <c r="B23" i="1"/>
  <c r="M20" i="1"/>
  <c r="K20" i="1"/>
  <c r="J20" i="1"/>
  <c r="I20" i="1"/>
  <c r="H20" i="1"/>
  <c r="G20" i="1"/>
  <c r="F20" i="1"/>
  <c r="E20" i="1"/>
  <c r="L19" i="1"/>
  <c r="N19" i="1" s="1"/>
  <c r="L18" i="1"/>
  <c r="O18" i="1" s="1"/>
  <c r="L17" i="1"/>
  <c r="O17" i="1" s="1"/>
  <c r="L16" i="1"/>
  <c r="O16" i="1" s="1"/>
  <c r="L15" i="1"/>
  <c r="N15" i="1" s="1"/>
  <c r="O14" i="1"/>
  <c r="N14" i="1"/>
  <c r="L14" i="1"/>
  <c r="L13" i="1"/>
  <c r="O13" i="1" s="1"/>
  <c r="L12" i="1"/>
  <c r="O12" i="1" s="1"/>
  <c r="K11" i="1"/>
  <c r="J11" i="1"/>
  <c r="I11" i="1"/>
  <c r="H11" i="1"/>
  <c r="G11" i="1"/>
  <c r="F11" i="1"/>
  <c r="E11" i="1"/>
  <c r="O19" i="1" l="1"/>
  <c r="N13" i="1"/>
  <c r="O15" i="1"/>
  <c r="O20" i="1" s="1"/>
  <c r="K23" i="1" s="1"/>
  <c r="N16" i="1"/>
  <c r="N18" i="1"/>
  <c r="L20" i="1"/>
  <c r="N17" i="1"/>
  <c r="N12" i="1"/>
  <c r="H23" i="1" l="1"/>
  <c r="E23" i="1"/>
  <c r="N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000-000001000000}">
      <text>
        <r>
          <rPr>
            <sz val="10"/>
            <rFont val="Arial"/>
            <family val="2"/>
          </rPr>
          <t>Eingabe: Kalenderwoche (nur Anzeige).</t>
        </r>
      </text>
    </comment>
    <comment ref="N7" authorId="0" shapeId="0" xr:uid="{00000000-0006-0000-0000-000002000000}">
      <text>
        <r>
          <rPr>
            <sz val="10"/>
            <rFont val="Arial"/>
            <family val="2"/>
          </rPr>
          <t>Eingabe: Datum des Montags. Die Tagesdaten rechnen sich automatisch.</t>
        </r>
      </text>
    </comment>
  </commentList>
</comments>
</file>

<file path=xl/sharedStrings.xml><?xml version="1.0" encoding="utf-8"?>
<sst xmlns="http://schemas.openxmlformats.org/spreadsheetml/2006/main" count="123" uniqueCount="68">
  <si>
    <t>DIENSTPLAN  ·  WOCHENÜBERSICHT 2026</t>
  </si>
  <si>
    <t>Personaleinsatzplanung im Schichtbetrieb  ·  Schichten je Tag zuweisen – Stunden und Kosten werden automatisch berechnet</t>
  </si>
  <si>
    <t>Betrieb:</t>
  </si>
  <si>
    <t>Musterbetrieb GmbH</t>
  </si>
  <si>
    <t>Kalenderwoche:</t>
  </si>
  <si>
    <t>Abteilung / Team:</t>
  </si>
  <si>
    <t>Team A · Schichtbetrieb</t>
  </si>
  <si>
    <t>Wochenbeginn (Mo):</t>
  </si>
  <si>
    <t>Hinweis:  Schicht je Tag aus der Liste wählen  –  F = Früh · S = Spät · N = Nacht · U = Urlaub · K = Krank · leer = frei.   Blaue Zellen sind Eingaben; Stunden, Differenz und Kosten berechnen sich automatisch.</t>
  </si>
  <si>
    <t>Mitarbeiter</t>
  </si>
  <si>
    <t>Funktion</t>
  </si>
  <si>
    <t>€ / Std</t>
  </si>
  <si>
    <t>Mo</t>
  </si>
  <si>
    <t>Di</t>
  </si>
  <si>
    <t>Mi</t>
  </si>
  <si>
    <t>Do</t>
  </si>
  <si>
    <t>Fr</t>
  </si>
  <si>
    <t>Sa</t>
  </si>
  <si>
    <t>So</t>
  </si>
  <si>
    <t>Ist-Std</t>
  </si>
  <si>
    <t>Soll-Std</t>
  </si>
  <si>
    <t>Diff</t>
  </si>
  <si>
    <t>Kosten (Woche)</t>
  </si>
  <si>
    <t>Weber, Katrin</t>
  </si>
  <si>
    <t>Schichtleitung</t>
  </si>
  <si>
    <t>F</t>
  </si>
  <si>
    <t>Schäfer, Daniel</t>
  </si>
  <si>
    <t>Fachkraft</t>
  </si>
  <si>
    <t>S</t>
  </si>
  <si>
    <t>Hoffmann, Julia</t>
  </si>
  <si>
    <t>N</t>
  </si>
  <si>
    <t>Braun, Michael</t>
  </si>
  <si>
    <t>Richter, Sandra</t>
  </si>
  <si>
    <t>K</t>
  </si>
  <si>
    <t>Neumann, Thomas</t>
  </si>
  <si>
    <t>Zimmermann, Lena</t>
  </si>
  <si>
    <t>Teilzeitkraft</t>
  </si>
  <si>
    <t>U</t>
  </si>
  <si>
    <t>Krüger, Stefan</t>
  </si>
  <si>
    <t>Aushilfe</t>
  </si>
  <si>
    <t>GESAMT / BESETZUNG JE TAG</t>
  </si>
  <si>
    <t>MITARBEITER IM PLAN</t>
  </si>
  <si>
    <t>GEPLANTE GESAMTSTUNDEN</t>
  </si>
  <si>
    <t>Ø STUNDEN / MITARBEITER</t>
  </si>
  <si>
    <t>LOHNKOSTEN (WOCHE)</t>
  </si>
  <si>
    <t>BESETZUNG JE SCHICHT  (Anzahl Personen pro Tag)</t>
  </si>
  <si>
    <t>Schicht</t>
  </si>
  <si>
    <t>Summe</t>
  </si>
  <si>
    <t>Frühschicht (F)</t>
  </si>
  <si>
    <t>Spätschicht (S)</t>
  </si>
  <si>
    <t>Nachtschicht (N)</t>
  </si>
  <si>
    <t>SCHICHTLEGENDE  (Stunden je Schicht – steuert die Berechnung)</t>
  </si>
  <si>
    <t>Kürzel</t>
  </si>
  <si>
    <t>Bezeichnung</t>
  </si>
  <si>
    <t>Von</t>
  </si>
  <si>
    <t>Bis</t>
  </si>
  <si>
    <t>Std</t>
  </si>
  <si>
    <t>Frühschicht</t>
  </si>
  <si>
    <t>06:00</t>
  </si>
  <si>
    <t>14:00</t>
  </si>
  <si>
    <t>Spätschicht</t>
  </si>
  <si>
    <t>22:00</t>
  </si>
  <si>
    <t>Nachtschicht</t>
  </si>
  <si>
    <t>Urlaub</t>
  </si>
  <si>
    <t>–</t>
  </si>
  <si>
    <t>Krank / AU</t>
  </si>
  <si>
    <t>leere Zelle = dienstfrei  (0 Std)</t>
  </si>
  <si>
    <t>Rechtlicher Hinweis (ArbZG):  max. 8 Std/Tag (Ausnahme bis 10 Std), mind. 11 Std Ruhezeit zwischen zwei Diensten, Pausen ab 6 Std Arbeit. Dienstplan mind. 4 Tage im Voraus bekanntgeben. Minijob-Grenze 2026: 603 €/Monat. Alle Namen, Löhne und Schichten sind frei erfundene Beispielwerte und dienen nur zur Veranschaulichung.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</si>
</sst>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dd\.mm\."/>
    <numFmt numFmtId="166" formatCode="#,##0.00&quot; €&quot;"/>
    <numFmt numFmtId="167" formatCode="0.0"/>
    <numFmt numFmtId="168" formatCode="0.0;[Red]\-0.0;0.0"/>
    <numFmt numFmtId="169" formatCode="0.0&quot; Std&quot;"/>
  </numFmts>
  <fonts count="2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"/>
      <color rgb="FF5A6470"/>
      <name val="Calibri"/>
      <charset val="1"/>
    </font>
    <font>
      <b/>
      <sz val="10"/>
      <color rgb="FF565C66"/>
      <name val="Calibri"/>
      <charset val="1"/>
    </font>
    <font>
      <sz val="10"/>
      <color rgb="FF1F5C99"/>
      <name val="Calibri"/>
      <charset val="1"/>
    </font>
    <font>
      <b/>
      <sz val="10"/>
      <color rgb="FF1F5C99"/>
      <name val="Calibri"/>
      <charset val="1"/>
    </font>
    <font>
      <i/>
      <sz val="9"/>
      <color rgb="FF5A6470"/>
      <name val="Calibri"/>
      <charset val="1"/>
    </font>
    <font>
      <b/>
      <sz val="9.5"/>
      <color rgb="FFFFFFFF"/>
      <name val="Calibri"/>
      <charset val="1"/>
    </font>
    <font>
      <sz val="8.5"/>
      <color rgb="FFFFFFFF"/>
      <name val="Calibri"/>
      <charset val="1"/>
    </font>
    <font>
      <b/>
      <sz val="10"/>
      <color rgb="FF23272E"/>
      <name val="Calibri"/>
      <charset val="1"/>
    </font>
    <font>
      <sz val="9.5"/>
      <color rgb="FF5A6470"/>
      <name val="Calibri"/>
      <charset val="1"/>
    </font>
    <font>
      <b/>
      <sz val="10"/>
      <color rgb="FF33373E"/>
      <name val="Calibri"/>
      <charset val="1"/>
    </font>
    <font>
      <b/>
      <sz val="10"/>
      <color rgb="FFFFFFFF"/>
      <name val="Calibri"/>
      <charset val="1"/>
    </font>
    <font>
      <b/>
      <sz val="11"/>
      <color rgb="FFEAD9C6"/>
      <name val="Calibri"/>
      <charset val="1"/>
    </font>
    <font>
      <b/>
      <sz val="9"/>
      <color rgb="FFFFFFFF"/>
      <name val="Calibri"/>
      <charset val="1"/>
    </font>
    <font>
      <b/>
      <sz val="15"/>
      <color rgb="FF33373E"/>
      <name val="Calibri"/>
      <charset val="1"/>
    </font>
    <font>
      <b/>
      <sz val="11"/>
      <color rgb="FFFFFFFF"/>
      <name val="Calibri"/>
      <charset val="1"/>
    </font>
    <font>
      <b/>
      <sz val="9"/>
      <color rgb="FF33373E"/>
      <name val="Calibri"/>
      <charset val="1"/>
    </font>
    <font>
      <b/>
      <sz val="9.5"/>
      <color rgb="FF23272E"/>
      <name val="Calibri"/>
      <charset val="1"/>
    </font>
    <font>
      <sz val="10"/>
      <color rgb="FF23272E"/>
      <name val="Calibri"/>
      <charset val="1"/>
    </font>
    <font>
      <sz val="9.5"/>
      <color rgb="FF23272E"/>
      <name val="Calibri"/>
      <charset val="1"/>
    </font>
    <font>
      <i/>
      <sz val="8.5"/>
      <color rgb="FF5A6470"/>
      <name val="Calibri"/>
      <charset val="1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33373E"/>
        <bgColor rgb="FF23272E"/>
      </patternFill>
    </fill>
    <fill>
      <patternFill patternType="solid">
        <fgColor rgb="FFB5713C"/>
        <bgColor rgb="FFB23B3B"/>
      </patternFill>
    </fill>
    <fill>
      <patternFill patternType="solid">
        <fgColor rgb="FFEFF1F4"/>
        <bgColor rgb="FFF7F8FA"/>
      </patternFill>
    </fill>
    <fill>
      <patternFill patternType="solid">
        <fgColor rgb="FF565C66"/>
        <bgColor rgb="FF5A6470"/>
      </patternFill>
    </fill>
    <fill>
      <patternFill patternType="solid">
        <fgColor rgb="FFFFFFFF"/>
        <bgColor rgb="FFF7F8FA"/>
      </patternFill>
    </fill>
    <fill>
      <patternFill patternType="solid">
        <fgColor rgb="FFEAD9C6"/>
        <bgColor rgb="FFF0E2D0"/>
      </patternFill>
    </fill>
    <fill>
      <patternFill patternType="solid">
        <fgColor rgb="FFF7F8FA"/>
        <bgColor rgb="FFFFFFFF"/>
      </patternFill>
    </fill>
    <fill>
      <patternFill patternType="solid">
        <fgColor rgb="FFE3E6EA"/>
        <bgColor rgb="FFE4E7EB"/>
      </patternFill>
    </fill>
    <fill>
      <patternFill patternType="solid">
        <fgColor rgb="FFDCE6F1"/>
        <bgColor rgb="FFE3E6EA"/>
      </patternFill>
    </fill>
    <fill>
      <patternFill patternType="solid">
        <fgColor rgb="FFF0E2D0"/>
        <bgColor rgb="FFEAD9C6"/>
      </patternFill>
    </fill>
    <fill>
      <patternFill patternType="solid">
        <fgColor rgb="FFE4E7EB"/>
        <bgColor rgb="FFE3E6EA"/>
      </patternFill>
    </fill>
    <fill>
      <patternFill patternType="solid">
        <fgColor rgb="FFE7C9C9"/>
        <bgColor rgb="FFF3C9C9"/>
      </patternFill>
    </fill>
  </fills>
  <borders count="3">
    <border>
      <left/>
      <right/>
      <top/>
      <bottom/>
      <diagonal/>
    </border>
    <border>
      <left style="thin">
        <color rgb="FFC7CCD3"/>
      </left>
      <right style="thin">
        <color rgb="FFC7CCD3"/>
      </right>
      <top style="thin">
        <color rgb="FFC7CCD3"/>
      </top>
      <bottom style="thin">
        <color rgb="FFC7CCD3"/>
      </bottom>
      <diagonal/>
    </border>
    <border>
      <left style="thin">
        <color rgb="FFC7CCD3"/>
      </left>
      <right/>
      <top style="thin">
        <color rgb="FFC7CCD3"/>
      </top>
      <bottom style="thin">
        <color rgb="FFC7CCD3"/>
      </bottom>
      <diagonal/>
    </border>
  </borders>
  <cellStyleXfs count="1">
    <xf numFmtId="0" fontId="0" fillId="0" borderId="0"/>
  </cellStyleXfs>
  <cellXfs count="60">
    <xf numFmtId="0" fontId="0" fillId="0" borderId="0" xfId="0"/>
    <xf numFmtId="166" fontId="15" fillId="4" borderId="0" xfId="0" applyNumberFormat="1" applyFont="1" applyFill="1" applyAlignment="1">
      <alignment horizontal="left" vertical="center" indent="1"/>
    </xf>
    <xf numFmtId="169" fontId="15" fillId="4" borderId="0" xfId="0" applyNumberFormat="1" applyFont="1" applyFill="1" applyAlignment="1">
      <alignment horizontal="left" vertical="center" indent="1"/>
    </xf>
    <xf numFmtId="1" fontId="15" fillId="4" borderId="0" xfId="0" applyNumberFormat="1" applyFont="1" applyFill="1" applyAlignment="1">
      <alignment horizontal="left" vertical="center" indent="1"/>
    </xf>
    <xf numFmtId="0" fontId="14" fillId="5" borderId="0" xfId="0" applyFont="1" applyFill="1" applyAlignment="1">
      <alignment horizontal="left" vertical="center" indent="1"/>
    </xf>
    <xf numFmtId="0" fontId="12" fillId="2" borderId="1" xfId="0" applyFont="1" applyFill="1" applyBorder="1" applyAlignment="1">
      <alignment horizontal="left" vertical="center" inden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164" fontId="5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0" fillId="3" borderId="0" xfId="0" applyFill="1"/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indent="1"/>
    </xf>
    <xf numFmtId="0" fontId="10" fillId="6" borderId="1" xfId="0" applyFont="1" applyFill="1" applyBorder="1" applyAlignment="1">
      <alignment horizontal="left" vertical="center" indent="1"/>
    </xf>
    <xf numFmtId="166" fontId="4" fillId="6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7" fontId="9" fillId="6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center" vertical="center"/>
    </xf>
    <xf numFmtId="168" fontId="9" fillId="6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left" vertical="center" indent="1"/>
    </xf>
    <xf numFmtId="0" fontId="10" fillId="8" borderId="1" xfId="0" applyFont="1" applyFill="1" applyBorder="1" applyAlignment="1">
      <alignment horizontal="left" vertical="center" indent="1"/>
    </xf>
    <xf numFmtId="166" fontId="4" fillId="8" borderId="1" xfId="0" applyNumberFormat="1" applyFont="1" applyFill="1" applyBorder="1" applyAlignment="1">
      <alignment horizontal="right" vertical="center"/>
    </xf>
    <xf numFmtId="167" fontId="9" fillId="8" borderId="1" xfId="0" applyNumberFormat="1" applyFont="1" applyFill="1" applyBorder="1" applyAlignment="1">
      <alignment horizontal="center" vertical="center"/>
    </xf>
    <xf numFmtId="167" fontId="4" fillId="8" borderId="1" xfId="0" applyNumberFormat="1" applyFont="1" applyFill="1" applyBorder="1" applyAlignment="1">
      <alignment horizontal="center" vertical="center"/>
    </xf>
    <xf numFmtId="168" fontId="9" fillId="8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7" fontId="12" fillId="2" borderId="1" xfId="0" applyNumberFormat="1" applyFont="1" applyFill="1" applyBorder="1" applyAlignment="1">
      <alignment horizontal="center" vertical="center"/>
    </xf>
    <xf numFmtId="168" fontId="12" fillId="2" borderId="1" xfId="0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left" vertical="center" indent="1"/>
    </xf>
    <xf numFmtId="0" fontId="17" fillId="9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left" vertical="center" indent="1"/>
    </xf>
    <xf numFmtId="0" fontId="19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9" fillId="1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left" vertical="center" indent="1"/>
    </xf>
    <xf numFmtId="0" fontId="0" fillId="9" borderId="2" xfId="0" applyFill="1" applyBorder="1"/>
    <xf numFmtId="0" fontId="0" fillId="0" borderId="2" xfId="0" applyBorder="1"/>
    <xf numFmtId="0" fontId="17" fillId="9" borderId="1" xfId="0" applyFont="1" applyFill="1" applyBorder="1" applyAlignment="1">
      <alignment horizontal="left" vertical="center" indent="1"/>
    </xf>
    <xf numFmtId="0" fontId="20" fillId="0" borderId="1" xfId="0" applyFont="1" applyBorder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top" wrapText="1"/>
    </xf>
  </cellXfs>
  <cellStyles count="1">
    <cellStyle name="Standard" xfId="0" builtinId="0"/>
  </cellStyles>
  <dxfs count="6">
    <dxf>
      <font>
        <b/>
        <color rgb="FFB23B3B"/>
        <name val="Calibri"/>
        <charset val="1"/>
      </font>
      <fill>
        <patternFill>
          <bgColor rgb="FFF3C9C9"/>
        </patternFill>
      </fill>
    </dxf>
    <dxf>
      <font>
        <b/>
        <color rgb="FFB23B3B"/>
        <name val="Calibri"/>
        <charset val="1"/>
      </font>
      <fill>
        <patternFill>
          <bgColor rgb="FFE7C9C9"/>
        </patternFill>
      </fill>
    </dxf>
    <dxf>
      <font>
        <b/>
        <color rgb="FF5A6470"/>
        <name val="Calibri"/>
        <charset val="1"/>
      </font>
      <fill>
        <patternFill>
          <bgColor rgb="FFE4E7EB"/>
        </patternFill>
      </fill>
    </dxf>
    <dxf>
      <font>
        <b/>
        <color rgb="FFFFFFFF"/>
        <name val="Calibri"/>
        <charset val="1"/>
      </font>
      <fill>
        <patternFill>
          <bgColor rgb="FF33373E"/>
        </patternFill>
      </fill>
    </dxf>
    <dxf>
      <font>
        <b/>
        <color rgb="FF23272E"/>
        <name val="Calibri"/>
        <charset val="1"/>
      </font>
      <fill>
        <patternFill>
          <bgColor rgb="FFF0E2D0"/>
        </patternFill>
      </fill>
    </dxf>
    <dxf>
      <font>
        <b/>
        <color rgb="FF23272E"/>
        <name val="Calibri"/>
        <charset val="1"/>
      </font>
      <fill>
        <patternFill>
          <bgColor rgb="FFDCE6F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13C"/>
      <rgbColor rgb="FF800080"/>
      <rgbColor rgb="FF008080"/>
      <rgbColor rgb="FFC7CCD3"/>
      <rgbColor rgb="FF565C66"/>
      <rgbColor rgb="FF9999FF"/>
      <rgbColor rgb="FFB23B3B"/>
      <rgbColor rgb="FFF7F8FA"/>
      <rgbColor rgb="FFDCE6F1"/>
      <rgbColor rgb="FF660066"/>
      <rgbColor rgb="FFFF8080"/>
      <rgbColor rgb="FF1F5C99"/>
      <rgbColor rgb="FFE7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1F4"/>
      <rgbColor rgb="FFE4E7EB"/>
      <rgbColor rgb="FFF0E2D0"/>
      <rgbColor rgb="FFE3E6EA"/>
      <rgbColor rgb="FFEAD9C6"/>
      <rgbColor rgb="FFCC99FF"/>
      <rgbColor rgb="FFF3C9C9"/>
      <rgbColor rgb="FF3366FF"/>
      <rgbColor rgb="FF33CCCC"/>
      <rgbColor rgb="FF99CC00"/>
      <rgbColor rgb="FFFFCC00"/>
      <rgbColor rgb="FFFF9900"/>
      <rgbColor rgb="FFFF6600"/>
      <rgbColor rgb="FF5A6470"/>
      <rgbColor rgb="FF969696"/>
      <rgbColor rgb="FF003366"/>
      <rgbColor rgb="FF339966"/>
      <rgbColor rgb="FF003300"/>
      <rgbColor rgb="FF23272E"/>
      <rgbColor rgb="FF993300"/>
      <rgbColor rgb="FF993366"/>
      <rgbColor rgb="FF333399"/>
      <rgbColor rgb="FF33373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4"/>
  <sheetViews>
    <sheetView showGridLines="0" tabSelected="1" zoomScaleNormal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M46" sqref="M46"/>
    </sheetView>
  </sheetViews>
  <sheetFormatPr baseColWidth="10" defaultColWidth="8.7109375" defaultRowHeight="15" x14ac:dyDescent="0.25"/>
  <cols>
    <col min="1" max="1" width="2.140625" customWidth="1"/>
    <col min="2" max="2" width="22" customWidth="1"/>
    <col min="3" max="3" width="15" customWidth="1"/>
    <col min="4" max="4" width="8.42578125" customWidth="1"/>
    <col min="5" max="11" width="7" customWidth="1"/>
    <col min="12" max="13" width="9.5703125" customWidth="1"/>
    <col min="14" max="14" width="8" customWidth="1"/>
    <col min="15" max="15" width="12.42578125" customWidth="1"/>
    <col min="16" max="16" width="2.140625" customWidth="1"/>
  </cols>
  <sheetData>
    <row r="2" spans="2:15" ht="39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3.75" customHeight="1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ht="19.5" customHeight="1" x14ac:dyDescent="0.25"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2:15" ht="6" customHeight="1" x14ac:dyDescent="0.25"/>
    <row r="6" spans="2:15" x14ac:dyDescent="0.25">
      <c r="B6" s="16" t="s">
        <v>2</v>
      </c>
      <c r="C6" s="11" t="s">
        <v>3</v>
      </c>
      <c r="D6" s="11"/>
      <c r="E6" s="11"/>
      <c r="F6" s="11"/>
      <c r="J6" s="10" t="s">
        <v>4</v>
      </c>
      <c r="K6" s="10"/>
      <c r="L6" s="10"/>
      <c r="N6" s="17">
        <v>2</v>
      </c>
    </row>
    <row r="7" spans="2:15" x14ac:dyDescent="0.25">
      <c r="B7" s="16" t="s">
        <v>5</v>
      </c>
      <c r="C7" s="11" t="s">
        <v>6</v>
      </c>
      <c r="D7" s="11"/>
      <c r="E7" s="11"/>
      <c r="F7" s="11"/>
      <c r="J7" s="10" t="s">
        <v>7</v>
      </c>
      <c r="K7" s="10"/>
      <c r="L7" s="10"/>
      <c r="N7" s="9">
        <v>46027</v>
      </c>
      <c r="O7" s="9"/>
    </row>
    <row r="8" spans="2:15" ht="6" customHeight="1" x14ac:dyDescent="0.25"/>
    <row r="9" spans="2:15" ht="21.75" customHeight="1" x14ac:dyDescent="0.25">
      <c r="B9" s="8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2:15" ht="18" customHeight="1" x14ac:dyDescent="0.25">
      <c r="B10" s="7" t="s">
        <v>9</v>
      </c>
      <c r="C10" s="6" t="s">
        <v>10</v>
      </c>
      <c r="D10" s="6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9" t="s">
        <v>17</v>
      </c>
      <c r="K10" s="19" t="s">
        <v>18</v>
      </c>
      <c r="L10" s="6" t="s">
        <v>19</v>
      </c>
      <c r="M10" s="6" t="s">
        <v>20</v>
      </c>
      <c r="N10" s="6" t="s">
        <v>21</v>
      </c>
      <c r="O10" s="6" t="s">
        <v>22</v>
      </c>
    </row>
    <row r="11" spans="2:15" ht="18" customHeight="1" x14ac:dyDescent="0.25">
      <c r="B11" s="7"/>
      <c r="C11" s="7"/>
      <c r="D11" s="7"/>
      <c r="E11" s="20">
        <f>$N$7+0</f>
        <v>46027</v>
      </c>
      <c r="F11" s="20">
        <f>$N$7+1</f>
        <v>46028</v>
      </c>
      <c r="G11" s="20">
        <f>$N$7+2</f>
        <v>46029</v>
      </c>
      <c r="H11" s="20">
        <f>$N$7+3</f>
        <v>46030</v>
      </c>
      <c r="I11" s="20">
        <f>$N$7+4</f>
        <v>46031</v>
      </c>
      <c r="J11" s="21">
        <f>$N$7+5</f>
        <v>46032</v>
      </c>
      <c r="K11" s="21">
        <f>$N$7+6</f>
        <v>46033</v>
      </c>
      <c r="L11" s="6"/>
      <c r="M11" s="6"/>
      <c r="N11" s="6"/>
      <c r="O11" s="6"/>
    </row>
    <row r="12" spans="2:15" ht="19.5" customHeight="1" x14ac:dyDescent="0.25">
      <c r="B12" s="22" t="s">
        <v>23</v>
      </c>
      <c r="C12" s="23" t="s">
        <v>24</v>
      </c>
      <c r="D12" s="24">
        <v>22.5</v>
      </c>
      <c r="E12" s="25" t="s">
        <v>25</v>
      </c>
      <c r="F12" s="25" t="s">
        <v>25</v>
      </c>
      <c r="G12" s="25" t="s">
        <v>25</v>
      </c>
      <c r="H12" s="25" t="s">
        <v>25</v>
      </c>
      <c r="I12" s="25" t="s">
        <v>25</v>
      </c>
      <c r="J12" s="25"/>
      <c r="K12" s="25"/>
      <c r="L12" s="26">
        <f t="shared" ref="L12:L19" si="0">SUMPRODUCT(COUNTIF(E12:K12,$B$35:$B$39)*$G$35:$G$39)</f>
        <v>40</v>
      </c>
      <c r="M12" s="27">
        <v>40</v>
      </c>
      <c r="N12" s="28">
        <f t="shared" ref="N12:N20" si="1">L12-M12</f>
        <v>0</v>
      </c>
      <c r="O12" s="29">
        <f t="shared" ref="O12:O19" si="2">L12*D12</f>
        <v>900</v>
      </c>
    </row>
    <row r="13" spans="2:15" ht="19.5" customHeight="1" x14ac:dyDescent="0.25">
      <c r="B13" s="30" t="s">
        <v>26</v>
      </c>
      <c r="C13" s="31" t="s">
        <v>27</v>
      </c>
      <c r="D13" s="32">
        <v>18</v>
      </c>
      <c r="E13" s="25" t="s">
        <v>28</v>
      </c>
      <c r="F13" s="25" t="s">
        <v>28</v>
      </c>
      <c r="G13" s="25" t="s">
        <v>28</v>
      </c>
      <c r="H13" s="25"/>
      <c r="I13" s="25"/>
      <c r="J13" s="25" t="s">
        <v>28</v>
      </c>
      <c r="K13" s="25" t="s">
        <v>28</v>
      </c>
      <c r="L13" s="33">
        <f t="shared" si="0"/>
        <v>40</v>
      </c>
      <c r="M13" s="34">
        <v>40</v>
      </c>
      <c r="N13" s="35">
        <f t="shared" si="1"/>
        <v>0</v>
      </c>
      <c r="O13" s="29">
        <f t="shared" si="2"/>
        <v>720</v>
      </c>
    </row>
    <row r="14" spans="2:15" ht="19.5" customHeight="1" x14ac:dyDescent="0.25">
      <c r="B14" s="22" t="s">
        <v>29</v>
      </c>
      <c r="C14" s="23" t="s">
        <v>27</v>
      </c>
      <c r="D14" s="24">
        <v>17.5</v>
      </c>
      <c r="E14" s="25" t="s">
        <v>30</v>
      </c>
      <c r="F14" s="25" t="s">
        <v>30</v>
      </c>
      <c r="G14" s="25"/>
      <c r="H14" s="25" t="s">
        <v>30</v>
      </c>
      <c r="I14" s="25" t="s">
        <v>30</v>
      </c>
      <c r="J14" s="25" t="s">
        <v>30</v>
      </c>
      <c r="K14" s="25"/>
      <c r="L14" s="26">
        <f t="shared" si="0"/>
        <v>40</v>
      </c>
      <c r="M14" s="27">
        <v>40</v>
      </c>
      <c r="N14" s="28">
        <f t="shared" si="1"/>
        <v>0</v>
      </c>
      <c r="O14" s="29">
        <f t="shared" si="2"/>
        <v>700</v>
      </c>
    </row>
    <row r="15" spans="2:15" ht="19.5" customHeight="1" x14ac:dyDescent="0.25">
      <c r="B15" s="30" t="s">
        <v>31</v>
      </c>
      <c r="C15" s="31" t="s">
        <v>27</v>
      </c>
      <c r="D15" s="32">
        <v>19</v>
      </c>
      <c r="E15" s="25" t="s">
        <v>25</v>
      </c>
      <c r="F15" s="25"/>
      <c r="G15" s="25" t="s">
        <v>25</v>
      </c>
      <c r="H15" s="25" t="s">
        <v>25</v>
      </c>
      <c r="I15" s="25" t="s">
        <v>28</v>
      </c>
      <c r="J15" s="25"/>
      <c r="K15" s="25" t="s">
        <v>25</v>
      </c>
      <c r="L15" s="33">
        <f t="shared" si="0"/>
        <v>40</v>
      </c>
      <c r="M15" s="34">
        <v>40</v>
      </c>
      <c r="N15" s="35">
        <f t="shared" si="1"/>
        <v>0</v>
      </c>
      <c r="O15" s="29">
        <f t="shared" si="2"/>
        <v>760</v>
      </c>
    </row>
    <row r="16" spans="2:15" ht="19.5" customHeight="1" x14ac:dyDescent="0.25">
      <c r="B16" s="22" t="s">
        <v>32</v>
      </c>
      <c r="C16" s="23" t="s">
        <v>27</v>
      </c>
      <c r="D16" s="24">
        <v>16.5</v>
      </c>
      <c r="E16" s="25" t="s">
        <v>28</v>
      </c>
      <c r="F16" s="25" t="s">
        <v>28</v>
      </c>
      <c r="G16" s="25"/>
      <c r="H16" s="25" t="s">
        <v>28</v>
      </c>
      <c r="I16" s="25" t="s">
        <v>28</v>
      </c>
      <c r="J16" s="25" t="s">
        <v>33</v>
      </c>
      <c r="K16" s="25" t="s">
        <v>28</v>
      </c>
      <c r="L16" s="26">
        <f t="shared" si="0"/>
        <v>40</v>
      </c>
      <c r="M16" s="27">
        <v>40</v>
      </c>
      <c r="N16" s="28">
        <f t="shared" si="1"/>
        <v>0</v>
      </c>
      <c r="O16" s="29">
        <f t="shared" si="2"/>
        <v>660</v>
      </c>
    </row>
    <row r="17" spans="2:15" ht="19.5" customHeight="1" x14ac:dyDescent="0.25">
      <c r="B17" s="30" t="s">
        <v>34</v>
      </c>
      <c r="C17" s="31" t="s">
        <v>27</v>
      </c>
      <c r="D17" s="32">
        <v>14.5</v>
      </c>
      <c r="E17" s="25"/>
      <c r="F17" s="25" t="s">
        <v>30</v>
      </c>
      <c r="G17" s="25" t="s">
        <v>30</v>
      </c>
      <c r="H17" s="25" t="s">
        <v>30</v>
      </c>
      <c r="I17" s="25"/>
      <c r="J17" s="25"/>
      <c r="K17" s="25" t="s">
        <v>30</v>
      </c>
      <c r="L17" s="33">
        <f t="shared" si="0"/>
        <v>32</v>
      </c>
      <c r="M17" s="34">
        <v>30</v>
      </c>
      <c r="N17" s="35">
        <f t="shared" si="1"/>
        <v>2</v>
      </c>
      <c r="O17" s="29">
        <f t="shared" si="2"/>
        <v>464</v>
      </c>
    </row>
    <row r="18" spans="2:15" ht="19.5" customHeight="1" x14ac:dyDescent="0.25">
      <c r="B18" s="22" t="s">
        <v>35</v>
      </c>
      <c r="C18" s="23" t="s">
        <v>36</v>
      </c>
      <c r="D18" s="24">
        <v>17</v>
      </c>
      <c r="E18" s="25" t="s">
        <v>25</v>
      </c>
      <c r="F18" s="25" t="s">
        <v>25</v>
      </c>
      <c r="G18" s="25" t="s">
        <v>37</v>
      </c>
      <c r="H18" s="25" t="s">
        <v>37</v>
      </c>
      <c r="I18" s="25" t="s">
        <v>37</v>
      </c>
      <c r="J18" s="25"/>
      <c r="K18" s="25"/>
      <c r="L18" s="26">
        <f t="shared" si="0"/>
        <v>16</v>
      </c>
      <c r="M18" s="27">
        <v>30</v>
      </c>
      <c r="N18" s="28">
        <f t="shared" si="1"/>
        <v>-14</v>
      </c>
      <c r="O18" s="29">
        <f t="shared" si="2"/>
        <v>272</v>
      </c>
    </row>
    <row r="19" spans="2:15" ht="19.5" customHeight="1" x14ac:dyDescent="0.25">
      <c r="B19" s="30" t="s">
        <v>38</v>
      </c>
      <c r="C19" s="31" t="s">
        <v>39</v>
      </c>
      <c r="D19" s="32">
        <v>14</v>
      </c>
      <c r="E19" s="25"/>
      <c r="F19" s="25"/>
      <c r="G19" s="25" t="s">
        <v>28</v>
      </c>
      <c r="H19" s="25"/>
      <c r="I19" s="25" t="s">
        <v>28</v>
      </c>
      <c r="J19" s="25" t="s">
        <v>25</v>
      </c>
      <c r="K19" s="25"/>
      <c r="L19" s="33">
        <f t="shared" si="0"/>
        <v>24</v>
      </c>
      <c r="M19" s="34">
        <v>20</v>
      </c>
      <c r="N19" s="35">
        <f t="shared" si="1"/>
        <v>4</v>
      </c>
      <c r="O19" s="29">
        <f t="shared" si="2"/>
        <v>336</v>
      </c>
    </row>
    <row r="20" spans="2:15" ht="21.75" customHeight="1" x14ac:dyDescent="0.25">
      <c r="B20" s="5" t="s">
        <v>40</v>
      </c>
      <c r="C20" s="5"/>
      <c r="D20" s="5"/>
      <c r="E20" s="36">
        <f t="shared" ref="E20:K20" si="3">COUNTIF(E12:E19,"F")+COUNTIF(E12:E19,"S")+COUNTIF(E12:E19,"N")</f>
        <v>6</v>
      </c>
      <c r="F20" s="36">
        <f t="shared" si="3"/>
        <v>6</v>
      </c>
      <c r="G20" s="36">
        <f t="shared" si="3"/>
        <v>5</v>
      </c>
      <c r="H20" s="36">
        <f t="shared" si="3"/>
        <v>5</v>
      </c>
      <c r="I20" s="36">
        <f t="shared" si="3"/>
        <v>5</v>
      </c>
      <c r="J20" s="36">
        <f t="shared" si="3"/>
        <v>3</v>
      </c>
      <c r="K20" s="36">
        <f t="shared" si="3"/>
        <v>4</v>
      </c>
      <c r="L20" s="37">
        <f>SUM(L12:L19)</f>
        <v>272</v>
      </c>
      <c r="M20" s="37">
        <f>SUM(M12:M19)</f>
        <v>280</v>
      </c>
      <c r="N20" s="38">
        <f t="shared" si="1"/>
        <v>-8</v>
      </c>
      <c r="O20" s="39">
        <f>SUM(O12:O19)</f>
        <v>4812</v>
      </c>
    </row>
    <row r="22" spans="2:15" ht="18" customHeight="1" x14ac:dyDescent="0.25">
      <c r="B22" s="4" t="s">
        <v>41</v>
      </c>
      <c r="C22" s="4"/>
      <c r="D22" s="4"/>
      <c r="E22" s="4" t="s">
        <v>42</v>
      </c>
      <c r="F22" s="4"/>
      <c r="G22" s="4"/>
      <c r="H22" s="4" t="s">
        <v>43</v>
      </c>
      <c r="I22" s="4"/>
      <c r="J22" s="4"/>
      <c r="K22" s="4" t="s">
        <v>44</v>
      </c>
      <c r="L22" s="4"/>
      <c r="M22" s="4"/>
      <c r="N22" s="4"/>
      <c r="O22" s="4"/>
    </row>
    <row r="23" spans="2:15" ht="25.5" customHeight="1" x14ac:dyDescent="0.25">
      <c r="B23" s="3">
        <f>COUNTA(B12:B19)</f>
        <v>8</v>
      </c>
      <c r="C23" s="3"/>
      <c r="D23" s="3"/>
      <c r="E23" s="2">
        <f>L20</f>
        <v>272</v>
      </c>
      <c r="F23" s="2"/>
      <c r="G23" s="2"/>
      <c r="H23" s="2">
        <f>IFERROR(L20/COUNTA(B12:B19),0)</f>
        <v>34</v>
      </c>
      <c r="I23" s="2"/>
      <c r="J23" s="2"/>
      <c r="K23" s="1">
        <f>O20</f>
        <v>4812</v>
      </c>
      <c r="L23" s="1"/>
      <c r="M23" s="1"/>
      <c r="N23" s="1"/>
      <c r="O23" s="1"/>
    </row>
    <row r="24" spans="2:15" ht="3" customHeight="1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6" spans="2:15" ht="19.5" customHeight="1" x14ac:dyDescent="0.25">
      <c r="B26" s="53" t="s">
        <v>45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2:15" x14ac:dyDescent="0.25">
      <c r="B27" s="40" t="s">
        <v>46</v>
      </c>
      <c r="C27" s="54"/>
      <c r="D27" s="54"/>
      <c r="E27" s="41" t="s">
        <v>12</v>
      </c>
      <c r="F27" s="41" t="s">
        <v>13</v>
      </c>
      <c r="G27" s="41" t="s">
        <v>14</v>
      </c>
      <c r="H27" s="41" t="s">
        <v>15</v>
      </c>
      <c r="I27" s="41" t="s">
        <v>16</v>
      </c>
      <c r="J27" s="41" t="s">
        <v>17</v>
      </c>
      <c r="K27" s="41" t="s">
        <v>18</v>
      </c>
      <c r="L27" s="41" t="s">
        <v>47</v>
      </c>
    </row>
    <row r="28" spans="2:15" ht="18" customHeight="1" x14ac:dyDescent="0.25">
      <c r="B28" s="42" t="s">
        <v>48</v>
      </c>
      <c r="C28" s="55"/>
      <c r="D28" s="55"/>
      <c r="E28" s="43">
        <f t="shared" ref="E28:K28" si="4">COUNTIF(E12:E19,"F")</f>
        <v>3</v>
      </c>
      <c r="F28" s="43">
        <f t="shared" si="4"/>
        <v>2</v>
      </c>
      <c r="G28" s="43">
        <f t="shared" si="4"/>
        <v>2</v>
      </c>
      <c r="H28" s="43">
        <f t="shared" si="4"/>
        <v>2</v>
      </c>
      <c r="I28" s="43">
        <f t="shared" si="4"/>
        <v>1</v>
      </c>
      <c r="J28" s="43">
        <f t="shared" si="4"/>
        <v>1</v>
      </c>
      <c r="K28" s="43">
        <f t="shared" si="4"/>
        <v>1</v>
      </c>
      <c r="L28" s="44">
        <f>SUM(E28:K28)</f>
        <v>12</v>
      </c>
    </row>
    <row r="29" spans="2:15" ht="18" customHeight="1" x14ac:dyDescent="0.25">
      <c r="B29" s="45" t="s">
        <v>49</v>
      </c>
      <c r="C29" s="55"/>
      <c r="D29" s="55"/>
      <c r="E29" s="43">
        <f t="shared" ref="E29:K29" si="5">COUNTIF(E12:E19,"S")</f>
        <v>2</v>
      </c>
      <c r="F29" s="43">
        <f t="shared" si="5"/>
        <v>2</v>
      </c>
      <c r="G29" s="43">
        <f t="shared" si="5"/>
        <v>2</v>
      </c>
      <c r="H29" s="43">
        <f t="shared" si="5"/>
        <v>1</v>
      </c>
      <c r="I29" s="43">
        <f t="shared" si="5"/>
        <v>3</v>
      </c>
      <c r="J29" s="43">
        <f t="shared" si="5"/>
        <v>1</v>
      </c>
      <c r="K29" s="43">
        <f t="shared" si="5"/>
        <v>2</v>
      </c>
      <c r="L29" s="44">
        <f>SUM(E29:K29)</f>
        <v>13</v>
      </c>
    </row>
    <row r="30" spans="2:15" ht="18" customHeight="1" x14ac:dyDescent="0.25">
      <c r="B30" s="46" t="s">
        <v>50</v>
      </c>
      <c r="C30" s="55"/>
      <c r="D30" s="55"/>
      <c r="E30" s="43">
        <f t="shared" ref="E30:K30" si="6">COUNTIF(E12:E19,"N")</f>
        <v>1</v>
      </c>
      <c r="F30" s="43">
        <f t="shared" si="6"/>
        <v>2</v>
      </c>
      <c r="G30" s="43">
        <f t="shared" si="6"/>
        <v>1</v>
      </c>
      <c r="H30" s="43">
        <f t="shared" si="6"/>
        <v>2</v>
      </c>
      <c r="I30" s="43">
        <f t="shared" si="6"/>
        <v>1</v>
      </c>
      <c r="J30" s="43">
        <f t="shared" si="6"/>
        <v>1</v>
      </c>
      <c r="K30" s="43">
        <f t="shared" si="6"/>
        <v>1</v>
      </c>
      <c r="L30" s="44">
        <f>SUM(E30:K30)</f>
        <v>9</v>
      </c>
    </row>
    <row r="33" spans="2:15" ht="19.5" customHeight="1" x14ac:dyDescent="0.25">
      <c r="B33" s="53" t="s">
        <v>51</v>
      </c>
      <c r="C33" s="53"/>
      <c r="D33" s="53"/>
      <c r="E33" s="53"/>
      <c r="F33" s="53"/>
      <c r="G33" s="53"/>
      <c r="H33" s="53"/>
    </row>
    <row r="34" spans="2:15" x14ac:dyDescent="0.25">
      <c r="B34" s="41" t="s">
        <v>52</v>
      </c>
      <c r="C34" s="56" t="s">
        <v>53</v>
      </c>
      <c r="D34" s="56"/>
      <c r="E34" s="41" t="s">
        <v>54</v>
      </c>
      <c r="F34" s="41" t="s">
        <v>55</v>
      </c>
      <c r="G34" s="41" t="s">
        <v>56</v>
      </c>
    </row>
    <row r="35" spans="2:15" ht="18" customHeight="1" x14ac:dyDescent="0.25">
      <c r="B35" s="47" t="s">
        <v>25</v>
      </c>
      <c r="C35" s="57" t="s">
        <v>57</v>
      </c>
      <c r="D35" s="57"/>
      <c r="E35" s="48" t="s">
        <v>58</v>
      </c>
      <c r="F35" s="48" t="s">
        <v>59</v>
      </c>
      <c r="G35" s="49">
        <v>8</v>
      </c>
    </row>
    <row r="36" spans="2:15" ht="18" customHeight="1" x14ac:dyDescent="0.25">
      <c r="B36" s="50" t="s">
        <v>28</v>
      </c>
      <c r="C36" s="57" t="s">
        <v>60</v>
      </c>
      <c r="D36" s="57"/>
      <c r="E36" s="48" t="s">
        <v>59</v>
      </c>
      <c r="F36" s="48" t="s">
        <v>61</v>
      </c>
      <c r="G36" s="49">
        <v>8</v>
      </c>
    </row>
    <row r="37" spans="2:15" ht="18" customHeight="1" x14ac:dyDescent="0.25">
      <c r="B37" s="36" t="s">
        <v>30</v>
      </c>
      <c r="C37" s="57" t="s">
        <v>62</v>
      </c>
      <c r="D37" s="57"/>
      <c r="E37" s="48" t="s">
        <v>61</v>
      </c>
      <c r="F37" s="48" t="s">
        <v>58</v>
      </c>
      <c r="G37" s="49">
        <v>8</v>
      </c>
    </row>
    <row r="38" spans="2:15" ht="18" customHeight="1" x14ac:dyDescent="0.25">
      <c r="B38" s="51" t="s">
        <v>37</v>
      </c>
      <c r="C38" s="57" t="s">
        <v>63</v>
      </c>
      <c r="D38" s="57"/>
      <c r="E38" s="48" t="s">
        <v>64</v>
      </c>
      <c r="F38" s="48" t="s">
        <v>64</v>
      </c>
      <c r="G38" s="49">
        <v>0</v>
      </c>
    </row>
    <row r="39" spans="2:15" ht="18" customHeight="1" x14ac:dyDescent="0.25">
      <c r="B39" s="52" t="s">
        <v>33</v>
      </c>
      <c r="C39" s="57" t="s">
        <v>65</v>
      </c>
      <c r="D39" s="57"/>
      <c r="E39" s="48" t="s">
        <v>64</v>
      </c>
      <c r="F39" s="48" t="s">
        <v>64</v>
      </c>
      <c r="G39" s="49">
        <v>0</v>
      </c>
    </row>
    <row r="40" spans="2:15" x14ac:dyDescent="0.25">
      <c r="B40" s="58" t="s">
        <v>66</v>
      </c>
      <c r="C40" s="58"/>
      <c r="D40" s="58"/>
      <c r="E40" s="58"/>
      <c r="F40" s="58"/>
      <c r="G40" s="58"/>
    </row>
    <row r="42" spans="2:15" ht="15" customHeight="1" x14ac:dyDescent="0.25">
      <c r="B42" s="59" t="s">
        <v>67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2:15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</sheetData>
  <mergeCells count="39">
    <mergeCell ref="C39:D39"/>
    <mergeCell ref="B40:G40"/>
    <mergeCell ref="B42:O44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B33:H33"/>
    <mergeCell ref="B23:D23"/>
    <mergeCell ref="E23:G23"/>
    <mergeCell ref="H23:J23"/>
    <mergeCell ref="K23:O23"/>
    <mergeCell ref="B26:O26"/>
    <mergeCell ref="B20:D20"/>
    <mergeCell ref="B22:D22"/>
    <mergeCell ref="E22:G22"/>
    <mergeCell ref="H22:J22"/>
    <mergeCell ref="K22:O22"/>
    <mergeCell ref="C7:F7"/>
    <mergeCell ref="J7:L7"/>
    <mergeCell ref="N7:O7"/>
    <mergeCell ref="B9:O9"/>
    <mergeCell ref="B10:B11"/>
    <mergeCell ref="C10:C11"/>
    <mergeCell ref="D10:D11"/>
    <mergeCell ref="L10:L11"/>
    <mergeCell ref="M10:M11"/>
    <mergeCell ref="N10:N11"/>
    <mergeCell ref="O10:O11"/>
    <mergeCell ref="B2:O2"/>
    <mergeCell ref="B3:O3"/>
    <mergeCell ref="B4:O4"/>
    <mergeCell ref="C6:F6"/>
    <mergeCell ref="J6:L6"/>
  </mergeCells>
  <conditionalFormatting sqref="E12:K19">
    <cfRule type="cellIs" dxfId="5" priority="2" operator="equal">
      <formula>"F"</formula>
    </cfRule>
    <cfRule type="cellIs" dxfId="4" priority="3" operator="equal">
      <formula>"S"</formula>
    </cfRule>
    <cfRule type="cellIs" dxfId="3" priority="4" operator="equal">
      <formula>"N"</formula>
    </cfRule>
    <cfRule type="cellIs" dxfId="2" priority="5" operator="equal">
      <formula>"U"</formula>
    </cfRule>
    <cfRule type="cellIs" dxfId="1" priority="6" operator="equal">
      <formula>"K"</formula>
    </cfRule>
  </conditionalFormatting>
  <conditionalFormatting sqref="L12:L19">
    <cfRule type="cellIs" dxfId="0" priority="7" operator="greaterThan">
      <formula>48</formula>
    </cfRule>
  </conditionalFormatting>
  <dataValidations count="1">
    <dataValidation type="list" allowBlank="1" errorTitle="Ungültige Schicht" error="Bitte ein gültiges Kürzel wählen: F, S, N, U oder K." promptTitle="Schicht" prompt="Schicht wählen: F=Früh, S=Spät, N=Nacht, U=Urlaub, K=Krank." sqref="E12:K19" xr:uid="{00000000-0002-0000-0000-000000000000}">
      <formula1>"F,S,N,U,K"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Dienstplan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2026-08-23T09:30:15Z</dcterms:created>
  <dcterms:modified xsi:type="dcterms:W3CDTF">2026-08-23T16:32:13Z</dcterms:modified>
  <dc:language>en-US</dc:language>
</cp:coreProperties>
</file>