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enstplan" sheetId="1" state="visible" r:id="rId3"/>
    <sheet name="Stammdaten" sheetId="2" state="visible" r:id="rId4"/>
  </sheets>
  <definedNames>
    <definedName function="false" hidden="false" localSheetId="0" name="_xlnm.Print_Area" vbProcedure="false">Dienstplan!$A$1:$N$30</definedName>
    <definedName function="false" hidden="false" localSheetId="1" name="_xlnm.Print_Area" vbProcedure="false">Stammdaten!$A$1:$F$34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<sst xmlns="http://schemas.openxmlformats.org/spreadsheetml/2006/main" count="214" uniqueCount="107">
  <si>
    <t xml:space="preserve">DIENSTPLAN</t>
  </si>
  <si>
    <t xml:space="preserve">Wochenbasierte Personaleinsatzplanung</t>
  </si>
  <si>
    <t xml:space="preserve">Unternehmen</t>
  </si>
  <si>
    <t xml:space="preserve">‹ Muster GmbH ›</t>
  </si>
  <si>
    <t xml:space="preserve">Kalenderwoche</t>
  </si>
  <si>
    <t xml:space="preserve">KW 10 / 2026</t>
  </si>
  <si>
    <t xml:space="preserve">Zeitraum</t>
  </si>
  <si>
    <t xml:space="preserve">02.–08.03.2026</t>
  </si>
  <si>
    <t xml:space="preserve">Abteilung</t>
  </si>
  <si>
    <t xml:space="preserve">‹ Team / Bereich ›</t>
  </si>
  <si>
    <t xml:space="preserve">Erstellt von</t>
  </si>
  <si>
    <t xml:space="preserve">‹ Name ›</t>
  </si>
  <si>
    <t xml:space="preserve">Status</t>
  </si>
  <si>
    <t xml:space="preserve">Entwurf</t>
  </si>
  <si>
    <t xml:space="preserve">Codes</t>
  </si>
  <si>
    <t xml:space="preserve">F</t>
  </si>
  <si>
    <t xml:space="preserve">Frühdienst · 06–14</t>
  </si>
  <si>
    <t xml:space="preserve">Z</t>
  </si>
  <si>
    <t xml:space="preserve">Zwischendienst · 09–17</t>
  </si>
  <si>
    <t xml:space="preserve">S</t>
  </si>
  <si>
    <t xml:space="preserve">Spätdienst · 14–22</t>
  </si>
  <si>
    <t xml:space="preserve">N</t>
  </si>
  <si>
    <t xml:space="preserve">Nachtdienst · 22–06</t>
  </si>
  <si>
    <t xml:space="preserve">U</t>
  </si>
  <si>
    <t xml:space="preserve">Urlaub</t>
  </si>
  <si>
    <t xml:space="preserve">K</t>
  </si>
  <si>
    <t xml:space="preserve">Krankheit</t>
  </si>
  <si>
    <t xml:space="preserve">FB</t>
  </si>
  <si>
    <t xml:space="preserve">Fortbildung</t>
  </si>
  <si>
    <t xml:space="preserve">FR</t>
  </si>
  <si>
    <t xml:space="preserve">Frei / dienstfrei</t>
  </si>
  <si>
    <t xml:space="preserve">Nr</t>
  </si>
  <si>
    <t xml:space="preserve">Mitarbeitende</t>
  </si>
  <si>
    <t xml:space="preserve">Funktion</t>
  </si>
  <si>
    <t xml:space="preserve">Mo
02.03.</t>
  </si>
  <si>
    <t xml:space="preserve">Di
03.03.</t>
  </si>
  <si>
    <t xml:space="preserve">Mi
04.03.</t>
  </si>
  <si>
    <t xml:space="preserve">Do
05.03.</t>
  </si>
  <si>
    <t xml:space="preserve">Fr
06.03.</t>
  </si>
  <si>
    <t xml:space="preserve">Sa
07.03.</t>
  </si>
  <si>
    <t xml:space="preserve">So
08.03.</t>
  </si>
  <si>
    <t xml:space="preserve">Ist-Std</t>
  </si>
  <si>
    <t xml:space="preserve">Soll-Std</t>
  </si>
  <si>
    <t xml:space="preserve">Diff</t>
  </si>
  <si>
    <t xml:space="preserve">Kosten €</t>
  </si>
  <si>
    <t xml:space="preserve">Julia Berger</t>
  </si>
  <si>
    <t xml:space="preserve">Michael Brandt</t>
  </si>
  <si>
    <t xml:space="preserve">Fatma Yıldız</t>
  </si>
  <si>
    <t xml:space="preserve">Stefan Hoffmann</t>
  </si>
  <si>
    <t xml:space="preserve">Laura Schäfer</t>
  </si>
  <si>
    <t xml:space="preserve">Daniel Krüger</t>
  </si>
  <si>
    <t xml:space="preserve">Nadine Vogel</t>
  </si>
  <si>
    <t xml:space="preserve">Thomas Böhm</t>
  </si>
  <si>
    <t xml:space="preserve">Sina Aydın</t>
  </si>
  <si>
    <t xml:space="preserve">Besetzung (Pers. / Tag)</t>
  </si>
  <si>
    <t xml:space="preserve">Stunden / Tag</t>
  </si>
  <si>
    <t xml:space="preserve">GESAMT (Woche)</t>
  </si>
  <si>
    <t xml:space="preserve">KENNZAHLEN (Woche)</t>
  </si>
  <si>
    <t xml:space="preserve">Mitarbeitende gesamt</t>
  </si>
  <si>
    <t xml:space="preserve">Urlaubstage (U)</t>
  </si>
  <si>
    <t xml:space="preserve">Geplante Stunden (Woche)</t>
  </si>
  <si>
    <t xml:space="preserve">Kranktage (K)</t>
  </si>
  <si>
    <t xml:space="preserve">Personalkosten (Woche)</t>
  </si>
  <si>
    <t xml:space="preserve">Fortbildungstage (FB)</t>
  </si>
  <si>
    <t xml:space="preserve">Ø Stunden / Mitarbeitende</t>
  </si>
  <si>
    <t xml:space="preserve">Ø Kosten / Stunde</t>
  </si>
  <si>
    <t xml:space="preserve">Beispieldaten – bitte durch eigene Angaben ersetzen. Schichtcodes, Sollstunden und Stundensätze werden auf dem Blatt »Stammdaten« gepflegt; Änderungen wirken automatisch.</t>
  </si>
  <si>
    <t xml:space="preserve">Rechtsrahmen (ArbZG): max. 8 Std./Tag (Ausnahme 10 Std.) · Ruhezeit ≥ 11 Std. · Pause ab 6 Std. 30 Min / ab 9 Std. 45 Min · Mindestlohn 2026: 13,90 €/Std · Minijob-Grenze: 603 €/Monat.</t>
  </si>
  <si>
    <t xml:space="preserve">STAMMDATEN &amp; KONFIGURATION</t>
  </si>
  <si>
    <t xml:space="preserve">Zentrale Pflege von Mitarbeitenden, Schichten und rechtlichen Eckwerten – Änderungen wirken automatisch im Dienstplan.</t>
  </si>
  <si>
    <t xml:space="preserve">1 · MITARBEITENDE</t>
  </si>
  <si>
    <t xml:space="preserve">Beschäftigung</t>
  </si>
  <si>
    <t xml:space="preserve">Wochenstunden (Soll)</t>
  </si>
  <si>
    <t xml:space="preserve">Stundenlohn</t>
  </si>
  <si>
    <t xml:space="preserve">Teamleitung</t>
  </si>
  <si>
    <t xml:space="preserve">Vollzeit</t>
  </si>
  <si>
    <t xml:space="preserve">Fachkraft</t>
  </si>
  <si>
    <t xml:space="preserve">Teilzeit</t>
  </si>
  <si>
    <t xml:space="preserve">Assistenz</t>
  </si>
  <si>
    <t xml:space="preserve">Aushilfe</t>
  </si>
  <si>
    <t xml:space="preserve">Minijob</t>
  </si>
  <si>
    <t xml:space="preserve">Auszubildende</t>
  </si>
  <si>
    <t xml:space="preserve">Ausbildung</t>
  </si>
  <si>
    <t xml:space="preserve">2 · SCHICHT- &amp; ABWESENHEITSCODES</t>
  </si>
  <si>
    <t xml:space="preserve">Code</t>
  </si>
  <si>
    <t xml:space="preserve">Bezeichnung</t>
  </si>
  <si>
    <t xml:space="preserve">Von</t>
  </si>
  <si>
    <t xml:space="preserve">Bis</t>
  </si>
  <si>
    <t xml:space="preserve">Pause (Min)</t>
  </si>
  <si>
    <t xml:space="preserve">Netto-Std</t>
  </si>
  <si>
    <t xml:space="preserve">Frühdienst</t>
  </si>
  <si>
    <t xml:space="preserve">Zwischendienst</t>
  </si>
  <si>
    <t xml:space="preserve">Spätdienst</t>
  </si>
  <si>
    <t xml:space="preserve">Nachtdienst</t>
  </si>
  <si>
    <t xml:space="preserve">–</t>
  </si>
  <si>
    <t xml:space="preserve">3 · RECHTLICHE ECKWERTE 2026  (ArbZG-orientiert)</t>
  </si>
  <si>
    <t xml:space="preserve">Gesetzl. Mindestlohn (2026)</t>
  </si>
  <si>
    <t xml:space="preserve">13,90 € / Stunde</t>
  </si>
  <si>
    <t xml:space="preserve">Minijob-Grenze (2026)</t>
  </si>
  <si>
    <t xml:space="preserve">603 € / Monat</t>
  </si>
  <si>
    <t xml:space="preserve">Max. Arbeitszeit / Tag</t>
  </si>
  <si>
    <t xml:space="preserve">8 Std. (Ausnahme bis 10 Std.)</t>
  </si>
  <si>
    <t xml:space="preserve">Ruhezeit zwischen Diensten</t>
  </si>
  <si>
    <t xml:space="preserve">mind. 11 Stunden</t>
  </si>
  <si>
    <t xml:space="preserve">Pausen (§ 4 ArbZG)</t>
  </si>
  <si>
    <t xml:space="preserve">ab 6 Std.: 30 Min · ab 9 Std.: 45 Min</t>
  </si>
  <si>
    <t xml:space="preserve">Beispieldaten – zur eigenen Nutzung anpassen. Eckwerte Stand 2026; keine Rechtsberatung.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</si>
</sst>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&quot; h&quot;"/>
    <numFmt numFmtId="166" formatCode="\+0.0&quot; h&quot;;\-0.0&quot; h&quot;;0&quot; h&quot;"/>
    <numFmt numFmtId="167" formatCode="#,##0.00&quot; €&quot;"/>
    <numFmt numFmtId="168" formatCode="0"/>
    <numFmt numFmtId="169" formatCode="0&quot; h&quot;"/>
    <numFmt numFmtId="170" formatCode="hh:mm"/>
    <numFmt numFmtId="171" formatCode="0&quot; Min&quot;"/>
    <numFmt numFmtId="172" formatCode="0.00&quot; h&quot;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5A6472"/>
      <name val="Calibri"/>
      <family val="0"/>
      <charset val="1"/>
    </font>
    <font>
      <b val="true"/>
      <sz val="10"/>
      <color rgb="FF1A2233"/>
      <name val="Calibri"/>
      <family val="0"/>
      <charset val="1"/>
    </font>
    <font>
      <b val="true"/>
      <sz val="8"/>
      <color rgb="FF5A6472"/>
      <name val="Calibri"/>
      <family val="0"/>
      <charset val="1"/>
    </font>
    <font>
      <b val="true"/>
      <sz val="10"/>
      <color rgb="FF23486E"/>
      <name val="Calibri"/>
      <family val="0"/>
      <charset val="1"/>
    </font>
    <font>
      <sz val="9"/>
      <color rgb="FF5A6472"/>
      <name val="Calibri"/>
      <family val="0"/>
      <charset val="1"/>
    </font>
    <font>
      <b val="true"/>
      <sz val="10"/>
      <color rgb="FF8A6410"/>
      <name val="Calibri"/>
      <family val="0"/>
      <charset val="1"/>
    </font>
    <font>
      <b val="true"/>
      <sz val="10"/>
      <color rgb="FF9A4F26"/>
      <name val="Calibri"/>
      <family val="0"/>
      <charset val="1"/>
    </font>
    <font>
      <b val="true"/>
      <sz val="10"/>
      <color rgb="FF3A3184"/>
      <name val="Calibri"/>
      <family val="0"/>
      <charset val="1"/>
    </font>
    <font>
      <b val="true"/>
      <sz val="10"/>
      <color rgb="FF4A5568"/>
      <name val="Calibri"/>
      <family val="0"/>
      <charset val="1"/>
    </font>
    <font>
      <b val="true"/>
      <sz val="10"/>
      <color rgb="FF9B2C2C"/>
      <name val="Calibri"/>
      <family val="0"/>
      <charset val="1"/>
    </font>
    <font>
      <b val="true"/>
      <sz val="10"/>
      <color rgb="FF6B3E86"/>
      <name val="Calibri"/>
      <family val="0"/>
      <charset val="1"/>
    </font>
    <font>
      <b val="true"/>
      <sz val="10"/>
      <color rgb="FF9AA4B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5A6472"/>
      <name val="Calibri"/>
      <family val="0"/>
      <charset val="1"/>
    </font>
    <font>
      <sz val="10"/>
      <color rgb="FF1A2233"/>
      <name val="Calibri"/>
      <family val="0"/>
      <charset val="1"/>
    </font>
    <font>
      <b val="true"/>
      <sz val="9"/>
      <color rgb="FF1A2233"/>
      <name val="Calibri"/>
      <family val="0"/>
      <charset val="1"/>
    </font>
    <font>
      <b val="true"/>
      <sz val="11"/>
      <color rgb="FFE7D3A1"/>
      <name val="Calibri"/>
      <family val="0"/>
      <charset val="1"/>
    </font>
    <font>
      <b val="true"/>
      <sz val="11"/>
      <color rgb="FF1E2A44"/>
      <name val="Calibri"/>
      <family val="0"/>
      <charset val="1"/>
    </font>
    <font>
      <i val="true"/>
      <sz val="8"/>
      <color rgb="FF5A6472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"/>
      <color rgb="FF5A6472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1E2A44"/>
        <bgColor rgb="FF1A2233"/>
      </patternFill>
    </fill>
    <fill>
      <patternFill patternType="solid">
        <fgColor rgb="FFC79A3B"/>
        <bgColor rgb="FFB7791F"/>
      </patternFill>
    </fill>
    <fill>
      <patternFill patternType="solid">
        <fgColor rgb="FFF4F6F9"/>
        <bgColor rgb="FFF1F3F5"/>
      </patternFill>
    </fill>
    <fill>
      <patternFill patternType="solid">
        <fgColor rgb="FFFFFFFF"/>
        <bgColor rgb="FFF4F6F9"/>
      </patternFill>
    </fill>
    <fill>
      <patternFill patternType="solid">
        <fgColor rgb="FFCFE0F1"/>
        <bgColor rgb="FFD3D8DF"/>
      </patternFill>
    </fill>
    <fill>
      <patternFill patternType="solid">
        <fgColor rgb="FFFBE7C2"/>
        <bgColor rgb="FFF7D7C0"/>
      </patternFill>
    </fill>
    <fill>
      <patternFill patternType="solid">
        <fgColor rgb="FFF7D7C0"/>
        <bgColor rgb="FFF5D0CE"/>
      </patternFill>
    </fill>
    <fill>
      <patternFill patternType="solid">
        <fgColor rgb="FFCBC7E6"/>
        <bgColor rgb="FFD3D8DF"/>
      </patternFill>
    </fill>
    <fill>
      <patternFill patternType="solid">
        <fgColor rgb="FFE4E7EB"/>
        <bgColor rgb="FFEEF2F7"/>
      </patternFill>
    </fill>
    <fill>
      <patternFill patternType="solid">
        <fgColor rgb="FFF5D0CE"/>
        <bgColor rgb="FFF7D7C0"/>
      </patternFill>
    </fill>
    <fill>
      <patternFill patternType="solid">
        <fgColor rgb="FFEAD9EE"/>
        <bgColor rgb="FFE4E7EB"/>
      </patternFill>
    </fill>
    <fill>
      <patternFill patternType="solid">
        <fgColor rgb="FFF1F3F5"/>
        <bgColor rgb="FFEEF2F7"/>
      </patternFill>
    </fill>
    <fill>
      <patternFill patternType="solid">
        <fgColor rgb="FFE7D3A1"/>
        <bgColor rgb="FFF7D7C0"/>
      </patternFill>
    </fill>
    <fill>
      <patternFill patternType="solid">
        <fgColor rgb="FF2C3E63"/>
        <bgColor rgb="FF23486E"/>
      </patternFill>
    </fill>
    <fill>
      <patternFill patternType="solid">
        <fgColor rgb="FFEEF2F7"/>
        <bgColor rgb="FFF1F3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3D8DF"/>
      </left>
      <right/>
      <top style="thin">
        <color rgb="FFD3D8DF"/>
      </top>
      <bottom style="thin">
        <color rgb="FFD3D8DF"/>
      </bottom>
      <diagonal/>
    </border>
    <border diagonalUp="false" diagonalDown="false">
      <left style="thin">
        <color rgb="FFD3D8DF"/>
      </left>
      <right style="thin">
        <color rgb="FFD3D8DF"/>
      </right>
      <top style="thin">
        <color rgb="FFD3D8DF"/>
      </top>
      <bottom style="thin">
        <color rgb="FFD3D8D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7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3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Calibri"/>
        <charset val="1"/>
        <family val="0"/>
        <b val="1"/>
        <color rgb="FF23486E"/>
        <sz val="10"/>
      </font>
      <fill>
        <patternFill>
          <bgColor rgb="FFCFE0F1"/>
        </patternFill>
      </fill>
    </dxf>
    <dxf>
      <font>
        <name val="Calibri"/>
        <charset val="1"/>
        <family val="0"/>
        <b val="1"/>
        <color rgb="FF8A6410"/>
        <sz val="10"/>
      </font>
      <fill>
        <patternFill>
          <bgColor rgb="FFFBE7C2"/>
        </patternFill>
      </fill>
    </dxf>
    <dxf>
      <font>
        <name val="Calibri"/>
        <charset val="1"/>
        <family val="0"/>
        <b val="1"/>
        <color rgb="FF9A4F26"/>
        <sz val="10"/>
      </font>
      <fill>
        <patternFill>
          <bgColor rgb="FFF7D7C0"/>
        </patternFill>
      </fill>
    </dxf>
    <dxf>
      <font>
        <name val="Calibri"/>
        <charset val="1"/>
        <family val="0"/>
        <b val="1"/>
        <color rgb="FF3A3184"/>
        <sz val="10"/>
      </font>
      <fill>
        <patternFill>
          <bgColor rgb="FFCBC7E6"/>
        </patternFill>
      </fill>
    </dxf>
    <dxf>
      <font>
        <name val="Calibri"/>
        <charset val="1"/>
        <family val="0"/>
        <b val="1"/>
        <color rgb="FF4A5568"/>
        <sz val="10"/>
      </font>
      <fill>
        <patternFill>
          <bgColor rgb="FFE4E7EB"/>
        </patternFill>
      </fill>
    </dxf>
    <dxf>
      <font>
        <name val="Calibri"/>
        <charset val="1"/>
        <family val="0"/>
        <b val="1"/>
        <color rgb="FF9B2C2C"/>
        <sz val="10"/>
      </font>
      <fill>
        <patternFill>
          <bgColor rgb="FFF5D0CE"/>
        </patternFill>
      </fill>
    </dxf>
    <dxf>
      <font>
        <name val="Calibri"/>
        <charset val="1"/>
        <family val="0"/>
        <b val="1"/>
        <color rgb="FF6B3E86"/>
        <sz val="10"/>
      </font>
      <fill>
        <patternFill>
          <bgColor rgb="FFEAD9EE"/>
        </patternFill>
      </fill>
    </dxf>
    <dxf>
      <font>
        <name val="Calibri"/>
        <charset val="1"/>
        <family val="0"/>
        <b val="1"/>
        <color rgb="FF9AA4B0"/>
        <sz val="10"/>
      </font>
      <fill>
        <patternFill>
          <bgColor rgb="FFF1F3F5"/>
        </patternFill>
      </fill>
    </dxf>
    <dxf>
      <font>
        <name val="Calibri"/>
        <charset val="1"/>
        <family val="0"/>
        <b val="1"/>
        <color rgb="FFC0392B"/>
        <sz val="10"/>
      </font>
    </dxf>
    <dxf>
      <font>
        <name val="Calibri"/>
        <charset val="1"/>
        <family val="0"/>
        <b val="1"/>
        <color rgb="FFB7791F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A4F26"/>
      <rgbColor rgb="FF008000"/>
      <rgbColor rgb="FF000080"/>
      <rgbColor rgb="FF8A6410"/>
      <rgbColor rgb="FF800080"/>
      <rgbColor rgb="FF008080"/>
      <rgbColor rgb="FFD3D8DF"/>
      <rgbColor rgb="FF4A5568"/>
      <rgbColor rgb="FF9999FF"/>
      <rgbColor rgb="FF6B3E86"/>
      <rgbColor rgb="FFF4F6F9"/>
      <rgbColor rgb="FFEEF2F7"/>
      <rgbColor rgb="FF660066"/>
      <rgbColor rgb="FFFF8080"/>
      <rgbColor rgb="FF0066CC"/>
      <rgbColor rgb="FFCBC7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3F5"/>
      <rgbColor rgb="FFE4E7EB"/>
      <rgbColor rgb="FFFBE7C2"/>
      <rgbColor rgb="FFCFE0F1"/>
      <rgbColor rgb="FFF5D0CE"/>
      <rgbColor rgb="FFEAD9EE"/>
      <rgbColor rgb="FFE7D3A1"/>
      <rgbColor rgb="FF3366FF"/>
      <rgbColor rgb="FF33CCCC"/>
      <rgbColor rgb="FF99CC00"/>
      <rgbColor rgb="FFF7D7C0"/>
      <rgbColor rgb="FFC79A3B"/>
      <rgbColor rgb="FFB7791F"/>
      <rgbColor rgb="FF5A6472"/>
      <rgbColor rgb="FF9AA4B0"/>
      <rgbColor rgb="FF23486E"/>
      <rgbColor rgb="FF339966"/>
      <rgbColor rgb="FF2C3E63"/>
      <rgbColor rgb="FF1A2233"/>
      <rgbColor rgb="FF9B2C2C"/>
      <rgbColor rgb="FFC0392B"/>
      <rgbColor rgb="FF3A3184"/>
      <rgbColor rgb="FF1E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2A44"/>
    <pageSetUpPr fitToPage="true"/>
  </sheetPr>
  <dimension ref="A1:N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9" topLeftCell="D10" activePane="bottomRight" state="frozen"/>
      <selection pane="topLeft" activeCell="A1" activeCellId="0" sqref="A1"/>
      <selection pane="topRight" activeCell="D1" activeCellId="0" sqref="D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1"/>
    <col collapsed="false" customWidth="true" hidden="false" outlineLevel="0" max="3" min="3" style="0" width="15"/>
    <col collapsed="false" customWidth="true" hidden="false" outlineLevel="0" max="10" min="4" style="0" width="8"/>
    <col collapsed="false" customWidth="true" hidden="false" outlineLevel="0" max="12" min="11" style="0" width="9.51"/>
    <col collapsed="false" customWidth="true" hidden="false" outlineLevel="0" max="13" min="13" style="0" width="9"/>
    <col collapsed="false" customWidth="true" hidden="false" outlineLevel="0" max="14" min="14" style="0" width="1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8" hidden="false" customHeight="true" outlineLevel="0" collapsed="false">
      <c r="A3" s="3" t="s">
        <v>2</v>
      </c>
      <c r="B3" s="3"/>
      <c r="C3" s="4" t="s">
        <v>3</v>
      </c>
      <c r="D3" s="4"/>
      <c r="E3" s="4"/>
      <c r="F3" s="3" t="s">
        <v>4</v>
      </c>
      <c r="G3" s="3"/>
      <c r="H3" s="4" t="s">
        <v>5</v>
      </c>
      <c r="I3" s="4"/>
      <c r="J3" s="3" t="s">
        <v>6</v>
      </c>
      <c r="K3" s="3"/>
      <c r="L3" s="4" t="s">
        <v>7</v>
      </c>
      <c r="M3" s="4"/>
      <c r="N3" s="4"/>
    </row>
    <row r="4" customFormat="false" ht="18" hidden="false" customHeight="true" outlineLevel="0" collapsed="false">
      <c r="A4" s="3" t="s">
        <v>8</v>
      </c>
      <c r="B4" s="3"/>
      <c r="C4" s="4" t="s">
        <v>9</v>
      </c>
      <c r="D4" s="4"/>
      <c r="E4" s="4"/>
      <c r="F4" s="3" t="s">
        <v>10</v>
      </c>
      <c r="G4" s="3"/>
      <c r="H4" s="4" t="s">
        <v>11</v>
      </c>
      <c r="I4" s="4"/>
      <c r="J4" s="3" t="s">
        <v>12</v>
      </c>
      <c r="K4" s="3"/>
      <c r="L4" s="4" t="s">
        <v>13</v>
      </c>
      <c r="M4" s="4"/>
      <c r="N4" s="4"/>
    </row>
    <row r="5" customFormat="false" ht="6" hidden="false" customHeight="true" outlineLevel="0" collapsed="false"/>
    <row r="6" customFormat="false" ht="18" hidden="false" customHeight="true" outlineLevel="0" collapsed="false">
      <c r="A6" s="5" t="s">
        <v>14</v>
      </c>
      <c r="B6" s="6" t="s">
        <v>15</v>
      </c>
      <c r="C6" s="7" t="s">
        <v>16</v>
      </c>
      <c r="D6" s="7"/>
      <c r="E6" s="8" t="s">
        <v>17</v>
      </c>
      <c r="F6" s="7" t="s">
        <v>18</v>
      </c>
      <c r="G6" s="7"/>
      <c r="H6" s="9" t="s">
        <v>19</v>
      </c>
      <c r="I6" s="7" t="s">
        <v>20</v>
      </c>
      <c r="J6" s="7"/>
      <c r="K6" s="10" t="s">
        <v>21</v>
      </c>
      <c r="L6" s="7" t="s">
        <v>22</v>
      </c>
      <c r="M6" s="7"/>
      <c r="N6" s="7"/>
    </row>
    <row r="7" customFormat="false" ht="18" hidden="false" customHeight="true" outlineLevel="0" collapsed="false">
      <c r="A7" s="5"/>
      <c r="B7" s="11" t="s">
        <v>23</v>
      </c>
      <c r="C7" s="7" t="s">
        <v>24</v>
      </c>
      <c r="D7" s="7"/>
      <c r="E7" s="12" t="s">
        <v>25</v>
      </c>
      <c r="F7" s="7" t="s">
        <v>26</v>
      </c>
      <c r="G7" s="7"/>
      <c r="H7" s="13" t="s">
        <v>27</v>
      </c>
      <c r="I7" s="7" t="s">
        <v>28</v>
      </c>
      <c r="J7" s="7"/>
      <c r="K7" s="14" t="s">
        <v>29</v>
      </c>
      <c r="L7" s="7" t="s">
        <v>30</v>
      </c>
      <c r="M7" s="7"/>
      <c r="N7" s="7"/>
    </row>
    <row r="8" customFormat="false" ht="6" hidden="false" customHeight="true" outlineLevel="0" collapsed="false"/>
    <row r="9" customFormat="false" ht="33.75" hidden="false" customHeight="true" outlineLevel="0" collapsed="false">
      <c r="A9" s="15" t="s">
        <v>31</v>
      </c>
      <c r="B9" s="15" t="s">
        <v>32</v>
      </c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5" t="s">
        <v>38</v>
      </c>
      <c r="I9" s="15" t="s">
        <v>39</v>
      </c>
      <c r="J9" s="15" t="s">
        <v>40</v>
      </c>
      <c r="K9" s="15" t="s">
        <v>41</v>
      </c>
      <c r="L9" s="15" t="s">
        <v>42</v>
      </c>
      <c r="M9" s="15" t="s">
        <v>43</v>
      </c>
      <c r="N9" s="15" t="s">
        <v>44</v>
      </c>
    </row>
    <row r="10" customFormat="false" ht="19.5" hidden="false" customHeight="true" outlineLevel="0" collapsed="false">
      <c r="A10" s="16" t="n">
        <v>1</v>
      </c>
      <c r="B10" s="17" t="s">
        <v>45</v>
      </c>
      <c r="C10" s="18" t="str">
        <f aca="false">IFERROR(VLOOKUP(B10,Stammdaten!$B$6:$F$14,2,0),"")</f>
        <v>Teamleitung</v>
      </c>
      <c r="D10" s="19" t="s">
        <v>15</v>
      </c>
      <c r="E10" s="19" t="s">
        <v>15</v>
      </c>
      <c r="F10" s="19" t="s">
        <v>17</v>
      </c>
      <c r="G10" s="19" t="s">
        <v>19</v>
      </c>
      <c r="H10" s="19" t="s">
        <v>17</v>
      </c>
      <c r="I10" s="19" t="s">
        <v>29</v>
      </c>
      <c r="J10" s="19" t="s">
        <v>29</v>
      </c>
      <c r="K10" s="20" t="n">
        <f aca="false">COUNTIF(D10:J10,"F")*Stammdaten!$F$18+COUNTIF(D10:J10,"Z")*Stammdaten!$F$19+COUNTIF(D10:J10,"S")*Stammdaten!$F$20+COUNTIF(D10:J10,"N")*Stammdaten!$F$21</f>
        <v>37</v>
      </c>
      <c r="L10" s="21" t="n">
        <f aca="false">IFERROR(VLOOKUP(B10,Stammdaten!$B$6:$F$14,4,0),0)</f>
        <v>40</v>
      </c>
      <c r="M10" s="22" t="n">
        <f aca="false">K10-L10</f>
        <v>-3</v>
      </c>
      <c r="N10" s="23" t="n">
        <f aca="false">K10*IFERROR(VLOOKUP(B10,Stammdaten!$B$6:$F$14,5,0),0)</f>
        <v>906.5</v>
      </c>
    </row>
    <row r="11" customFormat="false" ht="19.5" hidden="false" customHeight="true" outlineLevel="0" collapsed="false">
      <c r="A11" s="24" t="n">
        <v>2</v>
      </c>
      <c r="B11" s="25" t="s">
        <v>46</v>
      </c>
      <c r="C11" s="26" t="str">
        <f aca="false">IFERROR(VLOOKUP(B11,Stammdaten!$B$6:$F$14,2,0),"")</f>
        <v>Fachkraft</v>
      </c>
      <c r="D11" s="19" t="s">
        <v>19</v>
      </c>
      <c r="E11" s="19" t="s">
        <v>19</v>
      </c>
      <c r="F11" s="19" t="s">
        <v>19</v>
      </c>
      <c r="G11" s="19" t="s">
        <v>29</v>
      </c>
      <c r="H11" s="19" t="s">
        <v>15</v>
      </c>
      <c r="I11" s="19" t="s">
        <v>15</v>
      </c>
      <c r="J11" s="19" t="s">
        <v>29</v>
      </c>
      <c r="K11" s="27" t="n">
        <f aca="false">COUNTIF(D11:J11,"F")*Stammdaten!$F$18+COUNTIF(D11:J11,"Z")*Stammdaten!$F$19+COUNTIF(D11:J11,"S")*Stammdaten!$F$20+COUNTIF(D11:J11,"N")*Stammdaten!$F$21</f>
        <v>37.5</v>
      </c>
      <c r="L11" s="28" t="n">
        <f aca="false">IFERROR(VLOOKUP(B11,Stammdaten!$B$6:$F$14,4,0),0)</f>
        <v>40</v>
      </c>
      <c r="M11" s="29" t="n">
        <f aca="false">K11-L11</f>
        <v>-2.5</v>
      </c>
      <c r="N11" s="30" t="n">
        <f aca="false">K11*IFERROR(VLOOKUP(B11,Stammdaten!$B$6:$F$14,5,0),0)</f>
        <v>742.5</v>
      </c>
    </row>
    <row r="12" customFormat="false" ht="19.5" hidden="false" customHeight="true" outlineLevel="0" collapsed="false">
      <c r="A12" s="16" t="n">
        <v>3</v>
      </c>
      <c r="B12" s="17" t="s">
        <v>47</v>
      </c>
      <c r="C12" s="18" t="str">
        <f aca="false">IFERROR(VLOOKUP(B12,Stammdaten!$B$6:$F$14,2,0),"")</f>
        <v>Fachkraft</v>
      </c>
      <c r="D12" s="19" t="s">
        <v>17</v>
      </c>
      <c r="E12" s="19" t="s">
        <v>17</v>
      </c>
      <c r="F12" s="19" t="s">
        <v>23</v>
      </c>
      <c r="G12" s="19" t="s">
        <v>23</v>
      </c>
      <c r="H12" s="19" t="s">
        <v>17</v>
      </c>
      <c r="I12" s="19" t="s">
        <v>29</v>
      </c>
      <c r="J12" s="19" t="s">
        <v>29</v>
      </c>
      <c r="K12" s="20" t="n">
        <f aca="false">COUNTIF(D12:J12,"F")*Stammdaten!$F$18+COUNTIF(D12:J12,"Z")*Stammdaten!$F$19+COUNTIF(D12:J12,"S")*Stammdaten!$F$20+COUNTIF(D12:J12,"N")*Stammdaten!$F$21</f>
        <v>21.75</v>
      </c>
      <c r="L12" s="21" t="n">
        <f aca="false">IFERROR(VLOOKUP(B12,Stammdaten!$B$6:$F$14,4,0),0)</f>
        <v>25</v>
      </c>
      <c r="M12" s="22" t="n">
        <f aca="false">K12-L12</f>
        <v>-3.25</v>
      </c>
      <c r="N12" s="23" t="n">
        <f aca="false">K12*IFERROR(VLOOKUP(B12,Stammdaten!$B$6:$F$14,5,0),0)</f>
        <v>395.85</v>
      </c>
    </row>
    <row r="13" customFormat="false" ht="19.5" hidden="false" customHeight="true" outlineLevel="0" collapsed="false">
      <c r="A13" s="24" t="n">
        <v>4</v>
      </c>
      <c r="B13" s="25" t="s">
        <v>48</v>
      </c>
      <c r="C13" s="26" t="str">
        <f aca="false">IFERROR(VLOOKUP(B13,Stammdaten!$B$6:$F$14,2,0),"")</f>
        <v>Fachkraft</v>
      </c>
      <c r="D13" s="19" t="s">
        <v>21</v>
      </c>
      <c r="E13" s="19" t="s">
        <v>21</v>
      </c>
      <c r="F13" s="19" t="s">
        <v>21</v>
      </c>
      <c r="G13" s="19" t="s">
        <v>29</v>
      </c>
      <c r="H13" s="19" t="s">
        <v>15</v>
      </c>
      <c r="I13" s="19" t="s">
        <v>17</v>
      </c>
      <c r="J13" s="19" t="s">
        <v>29</v>
      </c>
      <c r="K13" s="27" t="n">
        <f aca="false">COUNTIF(D13:J13,"F")*Stammdaten!$F$18+COUNTIF(D13:J13,"Z")*Stammdaten!$F$19+COUNTIF(D13:J13,"S")*Stammdaten!$F$20+COUNTIF(D13:J13,"N")*Stammdaten!$F$21</f>
        <v>36.5</v>
      </c>
      <c r="L13" s="28" t="n">
        <f aca="false">IFERROR(VLOOKUP(B13,Stammdaten!$B$6:$F$14,4,0),0)</f>
        <v>40</v>
      </c>
      <c r="M13" s="29" t="n">
        <f aca="false">K13-L13</f>
        <v>-3.5</v>
      </c>
      <c r="N13" s="30" t="n">
        <f aca="false">K13*IFERROR(VLOOKUP(B13,Stammdaten!$B$6:$F$14,5,0),0)</f>
        <v>722.7</v>
      </c>
    </row>
    <row r="14" customFormat="false" ht="19.5" hidden="false" customHeight="true" outlineLevel="0" collapsed="false">
      <c r="A14" s="16" t="n">
        <v>5</v>
      </c>
      <c r="B14" s="17" t="s">
        <v>49</v>
      </c>
      <c r="C14" s="18" t="str">
        <f aca="false">IFERROR(VLOOKUP(B14,Stammdaten!$B$6:$F$14,2,0),"")</f>
        <v>Assistenz</v>
      </c>
      <c r="D14" s="19" t="s">
        <v>17</v>
      </c>
      <c r="E14" s="19" t="s">
        <v>29</v>
      </c>
      <c r="F14" s="19" t="s">
        <v>17</v>
      </c>
      <c r="G14" s="19" t="s">
        <v>29</v>
      </c>
      <c r="H14" s="19" t="s">
        <v>17</v>
      </c>
      <c r="I14" s="19" t="s">
        <v>29</v>
      </c>
      <c r="J14" s="19" t="s">
        <v>29</v>
      </c>
      <c r="K14" s="20" t="n">
        <f aca="false">COUNTIF(D14:J14,"F")*Stammdaten!$F$18+COUNTIF(D14:J14,"Z")*Stammdaten!$F$19+COUNTIF(D14:J14,"S")*Stammdaten!$F$20+COUNTIF(D14:J14,"N")*Stammdaten!$F$21</f>
        <v>21.75</v>
      </c>
      <c r="L14" s="21" t="n">
        <f aca="false">IFERROR(VLOOKUP(B14,Stammdaten!$B$6:$F$14,4,0),0)</f>
        <v>20</v>
      </c>
      <c r="M14" s="22" t="n">
        <f aca="false">K14-L14</f>
        <v>1.75</v>
      </c>
      <c r="N14" s="23" t="n">
        <f aca="false">K14*IFERROR(VLOOKUP(B14,Stammdaten!$B$6:$F$14,5,0),0)</f>
        <v>356.7</v>
      </c>
    </row>
    <row r="15" customFormat="false" ht="19.5" hidden="false" customHeight="true" outlineLevel="0" collapsed="false">
      <c r="A15" s="24" t="n">
        <v>6</v>
      </c>
      <c r="B15" s="25" t="s">
        <v>50</v>
      </c>
      <c r="C15" s="26" t="str">
        <f aca="false">IFERROR(VLOOKUP(B15,Stammdaten!$B$6:$F$14,2,0),"")</f>
        <v>Fachkraft</v>
      </c>
      <c r="D15" s="19" t="s">
        <v>17</v>
      </c>
      <c r="E15" s="19" t="s">
        <v>19</v>
      </c>
      <c r="F15" s="19" t="s">
        <v>19</v>
      </c>
      <c r="G15" s="19" t="s">
        <v>17</v>
      </c>
      <c r="H15" s="19" t="s">
        <v>15</v>
      </c>
      <c r="I15" s="19" t="s">
        <v>29</v>
      </c>
      <c r="J15" s="19" t="s">
        <v>29</v>
      </c>
      <c r="K15" s="27" t="n">
        <f aca="false">COUNTIF(D15:J15,"F")*Stammdaten!$F$18+COUNTIF(D15:J15,"Z")*Stammdaten!$F$19+COUNTIF(D15:J15,"S")*Stammdaten!$F$20+COUNTIF(D15:J15,"N")*Stammdaten!$F$21</f>
        <v>37</v>
      </c>
      <c r="L15" s="28" t="n">
        <f aca="false">IFERROR(VLOOKUP(B15,Stammdaten!$B$6:$F$14,4,0),0)</f>
        <v>38</v>
      </c>
      <c r="M15" s="29" t="n">
        <f aca="false">K15-L15</f>
        <v>-1</v>
      </c>
      <c r="N15" s="30" t="n">
        <f aca="false">K15*IFERROR(VLOOKUP(B15,Stammdaten!$B$6:$F$14,5,0),0)</f>
        <v>699.3</v>
      </c>
    </row>
    <row r="16" customFormat="false" ht="19.5" hidden="false" customHeight="true" outlineLevel="0" collapsed="false">
      <c r="A16" s="16" t="n">
        <v>7</v>
      </c>
      <c r="B16" s="17" t="s">
        <v>51</v>
      </c>
      <c r="C16" s="18" t="str">
        <f aca="false">IFERROR(VLOOKUP(B16,Stammdaten!$B$6:$F$14,2,0),"")</f>
        <v>Aushilfe</v>
      </c>
      <c r="D16" s="19" t="s">
        <v>29</v>
      </c>
      <c r="E16" s="19" t="s">
        <v>29</v>
      </c>
      <c r="F16" s="19" t="s">
        <v>29</v>
      </c>
      <c r="G16" s="19" t="s">
        <v>29</v>
      </c>
      <c r="H16" s="19" t="s">
        <v>29</v>
      </c>
      <c r="I16" s="19" t="s">
        <v>19</v>
      </c>
      <c r="J16" s="19" t="s">
        <v>29</v>
      </c>
      <c r="K16" s="20" t="n">
        <f aca="false">COUNTIF(D16:J16,"F")*Stammdaten!$F$18+COUNTIF(D16:J16,"Z")*Stammdaten!$F$19+COUNTIF(D16:J16,"S")*Stammdaten!$F$20+COUNTIF(D16:J16,"N")*Stammdaten!$F$21</f>
        <v>7.5</v>
      </c>
      <c r="L16" s="21" t="n">
        <f aca="false">IFERROR(VLOOKUP(B16,Stammdaten!$B$6:$F$14,4,0),0)</f>
        <v>10</v>
      </c>
      <c r="M16" s="22" t="n">
        <f aca="false">K16-L16</f>
        <v>-2.5</v>
      </c>
      <c r="N16" s="23" t="n">
        <f aca="false">K16*IFERROR(VLOOKUP(B16,Stammdaten!$B$6:$F$14,5,0),0)</f>
        <v>104.25</v>
      </c>
    </row>
    <row r="17" customFormat="false" ht="19.5" hidden="false" customHeight="true" outlineLevel="0" collapsed="false">
      <c r="A17" s="24" t="n">
        <v>8</v>
      </c>
      <c r="B17" s="25" t="s">
        <v>52</v>
      </c>
      <c r="C17" s="26" t="str">
        <f aca="false">IFERROR(VLOOKUP(B17,Stammdaten!$B$6:$F$14,2,0),"")</f>
        <v>Fachkraft</v>
      </c>
      <c r="D17" s="19" t="s">
        <v>15</v>
      </c>
      <c r="E17" s="19" t="s">
        <v>15</v>
      </c>
      <c r="F17" s="19" t="s">
        <v>25</v>
      </c>
      <c r="G17" s="19" t="s">
        <v>25</v>
      </c>
      <c r="H17" s="19" t="s">
        <v>15</v>
      </c>
      <c r="I17" s="19" t="s">
        <v>29</v>
      </c>
      <c r="J17" s="19" t="s">
        <v>29</v>
      </c>
      <c r="K17" s="27" t="n">
        <f aca="false">COUNTIF(D17:J17,"F")*Stammdaten!$F$18+COUNTIF(D17:J17,"Z")*Stammdaten!$F$19+COUNTIF(D17:J17,"S")*Stammdaten!$F$20+COUNTIF(D17:J17,"N")*Stammdaten!$F$21</f>
        <v>22.5</v>
      </c>
      <c r="L17" s="28" t="n">
        <f aca="false">IFERROR(VLOOKUP(B17,Stammdaten!$B$6:$F$14,4,0),0)</f>
        <v>30</v>
      </c>
      <c r="M17" s="29" t="n">
        <f aca="false">K17-L17</f>
        <v>-7.5</v>
      </c>
      <c r="N17" s="30" t="n">
        <f aca="false">K17*IFERROR(VLOOKUP(B17,Stammdaten!$B$6:$F$14,5,0),0)</f>
        <v>396</v>
      </c>
    </row>
    <row r="18" customFormat="false" ht="19.5" hidden="false" customHeight="true" outlineLevel="0" collapsed="false">
      <c r="A18" s="16" t="n">
        <v>9</v>
      </c>
      <c r="B18" s="17" t="s">
        <v>53</v>
      </c>
      <c r="C18" s="18" t="str">
        <f aca="false">IFERROR(VLOOKUP(B18,Stammdaten!$B$6:$F$14,2,0),"")</f>
        <v>Auszubildende</v>
      </c>
      <c r="D18" s="19" t="s">
        <v>17</v>
      </c>
      <c r="E18" s="19" t="s">
        <v>17</v>
      </c>
      <c r="F18" s="19" t="s">
        <v>17</v>
      </c>
      <c r="G18" s="19" t="s">
        <v>17</v>
      </c>
      <c r="H18" s="19" t="s">
        <v>27</v>
      </c>
      <c r="I18" s="19" t="s">
        <v>29</v>
      </c>
      <c r="J18" s="19" t="s">
        <v>29</v>
      </c>
      <c r="K18" s="20" t="n">
        <f aca="false">COUNTIF(D18:J18,"F")*Stammdaten!$F$18+COUNTIF(D18:J18,"Z")*Stammdaten!$F$19+COUNTIF(D18:J18,"S")*Stammdaten!$F$20+COUNTIF(D18:J18,"N")*Stammdaten!$F$21</f>
        <v>29</v>
      </c>
      <c r="L18" s="21" t="n">
        <f aca="false">IFERROR(VLOOKUP(B18,Stammdaten!$B$6:$F$14,4,0),0)</f>
        <v>35</v>
      </c>
      <c r="M18" s="22" t="n">
        <f aca="false">K18-L18</f>
        <v>-6</v>
      </c>
      <c r="N18" s="23" t="n">
        <f aca="false">K18*IFERROR(VLOOKUP(B18,Stammdaten!$B$6:$F$14,5,0),0)</f>
        <v>411.8</v>
      </c>
    </row>
    <row r="19" customFormat="false" ht="18" hidden="false" customHeight="true" outlineLevel="0" collapsed="false">
      <c r="A19" s="31" t="s">
        <v>54</v>
      </c>
      <c r="B19" s="31"/>
      <c r="C19" s="31"/>
      <c r="D19" s="32" t="n">
        <f aca="false">COUNTIF(D10:D18,"F")+COUNTIF(D10:D18,"Z")+COUNTIF(D10:D18,"S")+COUNTIF(D10:D18,"N")</f>
        <v>8</v>
      </c>
      <c r="E19" s="32" t="n">
        <f aca="false">COUNTIF(E10:E18,"F")+COUNTIF(E10:E18,"Z")+COUNTIF(E10:E18,"S")+COUNTIF(E10:E18,"N")</f>
        <v>7</v>
      </c>
      <c r="F19" s="32" t="n">
        <f aca="false">COUNTIF(F10:F18,"F")+COUNTIF(F10:F18,"Z")+COUNTIF(F10:F18,"S")+COUNTIF(F10:F18,"N")</f>
        <v>6</v>
      </c>
      <c r="G19" s="32" t="n">
        <f aca="false">COUNTIF(G10:G18,"F")+COUNTIF(G10:G18,"Z")+COUNTIF(G10:G18,"S")+COUNTIF(G10:G18,"N")</f>
        <v>3</v>
      </c>
      <c r="H19" s="32" t="n">
        <f aca="false">COUNTIF(H10:H18,"F")+COUNTIF(H10:H18,"Z")+COUNTIF(H10:H18,"S")+COUNTIF(H10:H18,"N")</f>
        <v>7</v>
      </c>
      <c r="I19" s="32" t="n">
        <f aca="false">COUNTIF(I10:I18,"F")+COUNTIF(I10:I18,"Z")+COUNTIF(I10:I18,"S")+COUNTIF(I10:I18,"N")</f>
        <v>3</v>
      </c>
      <c r="J19" s="32" t="n">
        <f aca="false">COUNTIF(J10:J18,"F")+COUNTIF(J10:J18,"Z")+COUNTIF(J10:J18,"S")+COUNTIF(J10:J18,"N")</f>
        <v>0</v>
      </c>
      <c r="K19" s="33"/>
      <c r="L19" s="33"/>
      <c r="M19" s="33"/>
      <c r="N19" s="33"/>
    </row>
    <row r="20" customFormat="false" ht="18" hidden="false" customHeight="true" outlineLevel="0" collapsed="false">
      <c r="A20" s="31" t="s">
        <v>55</v>
      </c>
      <c r="B20" s="31"/>
      <c r="C20" s="31"/>
      <c r="D20" s="34" t="n">
        <f aca="false">COUNTIF(D10:D18,"F")*Stammdaten!$F$18+COUNTIF(D10:D18,"Z")*Stammdaten!$F$19+COUNTIF(D10:D18,"S")*Stammdaten!$F$20+COUNTIF(D10:D18,"N")*Stammdaten!$F$21</f>
        <v>58.75</v>
      </c>
      <c r="E20" s="34" t="n">
        <f aca="false">COUNTIF(E10:E18,"F")*Stammdaten!$F$18+COUNTIF(E10:E18,"Z")*Stammdaten!$F$19+COUNTIF(E10:E18,"S")*Stammdaten!$F$20+COUNTIF(E10:E18,"N")*Stammdaten!$F$21</f>
        <v>51.75</v>
      </c>
      <c r="F20" s="34" t="n">
        <f aca="false">COUNTIF(F10:F18,"F")*Stammdaten!$F$18+COUNTIF(F10:F18,"Z")*Stammdaten!$F$19+COUNTIF(F10:F18,"S")*Stammdaten!$F$20+COUNTIF(F10:F18,"N")*Stammdaten!$F$21</f>
        <v>44</v>
      </c>
      <c r="G20" s="34" t="n">
        <f aca="false">COUNTIF(G10:G18,"F")*Stammdaten!$F$18+COUNTIF(G10:G18,"Z")*Stammdaten!$F$19+COUNTIF(G10:G18,"S")*Stammdaten!$F$20+COUNTIF(G10:G18,"N")*Stammdaten!$F$21</f>
        <v>22</v>
      </c>
      <c r="H20" s="34" t="n">
        <f aca="false">COUNTIF(H10:H18,"F")*Stammdaten!$F$18+COUNTIF(H10:H18,"Z")*Stammdaten!$F$19+COUNTIF(H10:H18,"S")*Stammdaten!$F$20+COUNTIF(H10:H18,"N")*Stammdaten!$F$21</f>
        <v>51.75</v>
      </c>
      <c r="I20" s="34" t="n">
        <f aca="false">COUNTIF(I10:I18,"F")*Stammdaten!$F$18+COUNTIF(I10:I18,"Z")*Stammdaten!$F$19+COUNTIF(I10:I18,"S")*Stammdaten!$F$20+COUNTIF(I10:I18,"N")*Stammdaten!$F$21</f>
        <v>22.25</v>
      </c>
      <c r="J20" s="34" t="n">
        <f aca="false">COUNTIF(J10:J18,"F")*Stammdaten!$F$18+COUNTIF(J10:J18,"Z")*Stammdaten!$F$19+COUNTIF(J10:J18,"S")*Stammdaten!$F$20+COUNTIF(J10:J18,"N")*Stammdaten!$F$21</f>
        <v>0</v>
      </c>
      <c r="K20" s="34" t="n">
        <f aca="false">SUM(D20:J20)</f>
        <v>250.5</v>
      </c>
      <c r="L20" s="33"/>
      <c r="M20" s="33"/>
      <c r="N20" s="33"/>
    </row>
    <row r="21" customFormat="false" ht="24" hidden="false" customHeight="true" outlineLevel="0" collapsed="false">
      <c r="A21" s="35" t="s">
        <v>56</v>
      </c>
      <c r="B21" s="35"/>
      <c r="C21" s="35"/>
      <c r="D21" s="35"/>
      <c r="E21" s="35"/>
      <c r="F21" s="35"/>
      <c r="G21" s="35"/>
      <c r="H21" s="35"/>
      <c r="I21" s="35"/>
      <c r="J21" s="35"/>
      <c r="K21" s="36" t="n">
        <f aca="false">SUM(K10:K18)</f>
        <v>250.5</v>
      </c>
      <c r="L21" s="36" t="n">
        <f aca="false">SUM(L10:L18)</f>
        <v>278</v>
      </c>
      <c r="M21" s="37" t="n">
        <f aca="false">K21-L21</f>
        <v>-27.5</v>
      </c>
      <c r="N21" s="38" t="n">
        <f aca="false">SUM(N10:N18)</f>
        <v>4735.6</v>
      </c>
    </row>
    <row r="23" customFormat="false" ht="19.5" hidden="false" customHeight="true" outlineLevel="0" collapsed="false">
      <c r="A23" s="39" t="s">
        <v>57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customFormat="false" ht="18.75" hidden="false" customHeight="true" outlineLevel="0" collapsed="false">
      <c r="A24" s="40" t="s">
        <v>58</v>
      </c>
      <c r="B24" s="40"/>
      <c r="C24" s="40"/>
      <c r="D24" s="40"/>
      <c r="E24" s="41" t="n">
        <f aca="false">COUNTA(B10:B18)</f>
        <v>9</v>
      </c>
      <c r="F24" s="41"/>
      <c r="G24" s="42"/>
      <c r="H24" s="40" t="s">
        <v>59</v>
      </c>
      <c r="I24" s="40"/>
      <c r="J24" s="40"/>
      <c r="K24" s="40"/>
      <c r="L24" s="41" t="n">
        <f aca="false">SUMPRODUCT((D10:J18="U")*1)</f>
        <v>2</v>
      </c>
      <c r="M24" s="41"/>
      <c r="N24" s="41"/>
    </row>
    <row r="25" customFormat="false" ht="18.75" hidden="false" customHeight="true" outlineLevel="0" collapsed="false">
      <c r="A25" s="40" t="s">
        <v>60</v>
      </c>
      <c r="B25" s="40"/>
      <c r="C25" s="40"/>
      <c r="D25" s="40"/>
      <c r="E25" s="43" t="n">
        <f aca="false">SUM(K10:K18)</f>
        <v>250.5</v>
      </c>
      <c r="F25" s="43"/>
      <c r="G25" s="42"/>
      <c r="H25" s="40" t="s">
        <v>61</v>
      </c>
      <c r="I25" s="40"/>
      <c r="J25" s="40"/>
      <c r="K25" s="40"/>
      <c r="L25" s="41" t="n">
        <f aca="false">SUMPRODUCT((D10:J18="K")*1)</f>
        <v>2</v>
      </c>
      <c r="M25" s="41"/>
      <c r="N25" s="41"/>
    </row>
    <row r="26" customFormat="false" ht="18.75" hidden="false" customHeight="true" outlineLevel="0" collapsed="false">
      <c r="A26" s="40" t="s">
        <v>62</v>
      </c>
      <c r="B26" s="40"/>
      <c r="C26" s="40"/>
      <c r="D26" s="40"/>
      <c r="E26" s="44" t="n">
        <f aca="false">SUM(N10:N18)</f>
        <v>4735.6</v>
      </c>
      <c r="F26" s="44"/>
      <c r="G26" s="42"/>
      <c r="H26" s="40" t="s">
        <v>63</v>
      </c>
      <c r="I26" s="40"/>
      <c r="J26" s="40"/>
      <c r="K26" s="40"/>
      <c r="L26" s="41" t="n">
        <f aca="false">SUMPRODUCT((D10:J18="FB")*1)</f>
        <v>1</v>
      </c>
      <c r="M26" s="41"/>
      <c r="N26" s="41"/>
    </row>
    <row r="27" customFormat="false" ht="18.75" hidden="false" customHeight="true" outlineLevel="0" collapsed="false">
      <c r="A27" s="40" t="s">
        <v>64</v>
      </c>
      <c r="B27" s="40"/>
      <c r="C27" s="40"/>
      <c r="D27" s="40"/>
      <c r="E27" s="43" t="n">
        <f aca="false">IFERROR(SUM(K10:K18)/COUNTA(B10:B18),0)</f>
        <v>27.8333333333333</v>
      </c>
      <c r="F27" s="43"/>
      <c r="G27" s="42"/>
      <c r="H27" s="40" t="s">
        <v>65</v>
      </c>
      <c r="I27" s="40"/>
      <c r="J27" s="40"/>
      <c r="K27" s="40"/>
      <c r="L27" s="44" t="n">
        <f aca="false">IFERROR(SUM(N10:N18)/SUM(K10:K18),0)</f>
        <v>18.9045908183633</v>
      </c>
      <c r="M27" s="44"/>
      <c r="N27" s="44"/>
    </row>
    <row r="29" customFormat="false" ht="15" hidden="false" customHeight="true" outlineLevel="0" collapsed="false">
      <c r="A29" s="45" t="s">
        <v>66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customFormat="false" ht="15" hidden="false" customHeight="true" outlineLevel="0" collapsed="false">
      <c r="A30" s="45" t="s">
        <v>67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45">
    <mergeCell ref="A1:N1"/>
    <mergeCell ref="A2:N2"/>
    <mergeCell ref="A3:B3"/>
    <mergeCell ref="C3:E3"/>
    <mergeCell ref="F3:G3"/>
    <mergeCell ref="H3:I3"/>
    <mergeCell ref="J3:K3"/>
    <mergeCell ref="L3:N3"/>
    <mergeCell ref="A4:B4"/>
    <mergeCell ref="C4:E4"/>
    <mergeCell ref="F4:G4"/>
    <mergeCell ref="H4:I4"/>
    <mergeCell ref="J4:K4"/>
    <mergeCell ref="L4:N4"/>
    <mergeCell ref="A6:A7"/>
    <mergeCell ref="C6:D6"/>
    <mergeCell ref="F6:G6"/>
    <mergeCell ref="I6:J6"/>
    <mergeCell ref="L6:N6"/>
    <mergeCell ref="C7:D7"/>
    <mergeCell ref="F7:G7"/>
    <mergeCell ref="I7:J7"/>
    <mergeCell ref="L7:N7"/>
    <mergeCell ref="A19:C19"/>
    <mergeCell ref="A20:C20"/>
    <mergeCell ref="A21:J21"/>
    <mergeCell ref="A23:N23"/>
    <mergeCell ref="A24:D24"/>
    <mergeCell ref="E24:F24"/>
    <mergeCell ref="H24:K24"/>
    <mergeCell ref="L24:N24"/>
    <mergeCell ref="A25:D25"/>
    <mergeCell ref="E25:F25"/>
    <mergeCell ref="H25:K25"/>
    <mergeCell ref="L25:N25"/>
    <mergeCell ref="A26:D26"/>
    <mergeCell ref="E26:F26"/>
    <mergeCell ref="H26:K26"/>
    <mergeCell ref="L26:N26"/>
    <mergeCell ref="A27:D27"/>
    <mergeCell ref="E27:F27"/>
    <mergeCell ref="H27:K27"/>
    <mergeCell ref="L27:N27"/>
    <mergeCell ref="A29:N29"/>
    <mergeCell ref="A30:N30"/>
  </mergeCells>
  <conditionalFormatting sqref="D10:J18">
    <cfRule type="expression" priority="2" aboveAverage="0" equalAverage="0" bottom="0" percent="0" rank="0" text="" dxfId="0">
      <formula>EXACT(D10,"F")</formula>
    </cfRule>
    <cfRule type="expression" priority="3" aboveAverage="0" equalAverage="0" bottom="0" percent="0" rank="0" text="" dxfId="1">
      <formula>EXACT(D10,"Z")</formula>
    </cfRule>
    <cfRule type="expression" priority="4" aboveAverage="0" equalAverage="0" bottom="0" percent="0" rank="0" text="" dxfId="2">
      <formula>EXACT(D10,"S")</formula>
    </cfRule>
    <cfRule type="expression" priority="5" aboveAverage="0" equalAverage="0" bottom="0" percent="0" rank="0" text="" dxfId="3">
      <formula>EXACT(D10,"N")</formula>
    </cfRule>
    <cfRule type="expression" priority="6" aboveAverage="0" equalAverage="0" bottom="0" percent="0" rank="0" text="" dxfId="4">
      <formula>EXACT(D10,"U")</formula>
    </cfRule>
    <cfRule type="expression" priority="7" aboveAverage="0" equalAverage="0" bottom="0" percent="0" rank="0" text="" dxfId="5">
      <formula>EXACT(D10,"K")</formula>
    </cfRule>
    <cfRule type="expression" priority="8" aboveAverage="0" equalAverage="0" bottom="0" percent="0" rank="0" text="" dxfId="6">
      <formula>EXACT(D10,"FB")</formula>
    </cfRule>
    <cfRule type="expression" priority="9" aboveAverage="0" equalAverage="0" bottom="0" percent="0" rank="0" text="" dxfId="7">
      <formula>EXACT(D10,"FR")</formula>
    </cfRule>
  </conditionalFormatting>
  <conditionalFormatting sqref="M10:M18">
    <cfRule type="cellIs" priority="10" operator="greaterThan" aboveAverage="0" equalAverage="0" bottom="0" percent="0" rank="0" text="" dxfId="8">
      <formula>0</formula>
    </cfRule>
    <cfRule type="cellIs" priority="11" operator="lessThan" aboveAverage="0" equalAverage="0" bottom="0" percent="0" rank="0" text="" dxfId="9">
      <formula>0</formula>
    </cfRule>
  </conditionalFormatting>
  <dataValidations count="1">
    <dataValidation allowBlank="true" error="Bitte einen gültigen Schicht- oder Abwesenheitscode wählen." errorStyle="stop" errorTitle="Ungültiger Code" operator="between" showDropDown="false" showErrorMessage="true" showInputMessage="false" sqref="D10:J18" type="list">
      <formula1>Stammdaten!$A$18:$A$25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79A3B"/>
    <pageSetUpPr fitToPage="true"/>
  </sheetPr>
  <dimension ref="A1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4"/>
    <col collapsed="false" customWidth="true" hidden="false" outlineLevel="0" max="4" min="3" style="0" width="16"/>
    <col collapsed="false" customWidth="true" hidden="false" outlineLevel="0" max="5" min="5" style="0" width="20"/>
    <col collapsed="false" customWidth="true" hidden="false" outlineLevel="0" max="6" min="6" style="0" width="16"/>
  </cols>
  <sheetData>
    <row r="1" customFormat="false" ht="30" hidden="false" customHeight="true" outlineLevel="0" collapsed="false">
      <c r="A1" s="46" t="s">
        <v>68</v>
      </c>
      <c r="B1" s="46"/>
      <c r="C1" s="46"/>
      <c r="D1" s="46"/>
      <c r="E1" s="46"/>
      <c r="F1" s="46"/>
    </row>
    <row r="2" customFormat="false" ht="25.5" hidden="false" customHeight="true" outlineLevel="0" collapsed="false">
      <c r="A2" s="47" t="s">
        <v>69</v>
      </c>
      <c r="B2" s="47"/>
      <c r="C2" s="47"/>
      <c r="D2" s="47"/>
      <c r="E2" s="47"/>
      <c r="F2" s="47"/>
    </row>
    <row r="4" customFormat="false" ht="19.5" hidden="false" customHeight="true" outlineLevel="0" collapsed="false">
      <c r="A4" s="2" t="s">
        <v>70</v>
      </c>
      <c r="B4" s="2"/>
      <c r="C4" s="2"/>
      <c r="D4" s="2"/>
      <c r="E4" s="2"/>
      <c r="F4" s="2"/>
    </row>
    <row r="5" customFormat="false" ht="30" hidden="false" customHeight="true" outlineLevel="0" collapsed="false">
      <c r="A5" s="48" t="s">
        <v>31</v>
      </c>
      <c r="B5" s="48" t="s">
        <v>32</v>
      </c>
      <c r="C5" s="48" t="s">
        <v>33</v>
      </c>
      <c r="D5" s="48" t="s">
        <v>71</v>
      </c>
      <c r="E5" s="48" t="s">
        <v>72</v>
      </c>
      <c r="F5" s="48" t="s">
        <v>73</v>
      </c>
    </row>
    <row r="6" customFormat="false" ht="15" hidden="false" customHeight="false" outlineLevel="0" collapsed="false">
      <c r="A6" s="49" t="n">
        <v>1</v>
      </c>
      <c r="B6" s="17" t="s">
        <v>45</v>
      </c>
      <c r="C6" s="50" t="s">
        <v>74</v>
      </c>
      <c r="D6" s="51" t="s">
        <v>75</v>
      </c>
      <c r="E6" s="52" t="n">
        <v>40</v>
      </c>
      <c r="F6" s="23" t="n">
        <v>24.5</v>
      </c>
    </row>
    <row r="7" customFormat="false" ht="15" hidden="false" customHeight="false" outlineLevel="0" collapsed="false">
      <c r="A7" s="53" t="n">
        <v>2</v>
      </c>
      <c r="B7" s="25" t="s">
        <v>46</v>
      </c>
      <c r="C7" s="54" t="s">
        <v>76</v>
      </c>
      <c r="D7" s="55" t="s">
        <v>75</v>
      </c>
      <c r="E7" s="56" t="n">
        <v>40</v>
      </c>
      <c r="F7" s="30" t="n">
        <v>19.8</v>
      </c>
    </row>
    <row r="8" customFormat="false" ht="15" hidden="false" customHeight="false" outlineLevel="0" collapsed="false">
      <c r="A8" s="49" t="n">
        <v>3</v>
      </c>
      <c r="B8" s="17" t="s">
        <v>47</v>
      </c>
      <c r="C8" s="50" t="s">
        <v>76</v>
      </c>
      <c r="D8" s="51" t="s">
        <v>77</v>
      </c>
      <c r="E8" s="52" t="n">
        <v>25</v>
      </c>
      <c r="F8" s="23" t="n">
        <v>18.2</v>
      </c>
    </row>
    <row r="9" customFormat="false" ht="15" hidden="false" customHeight="false" outlineLevel="0" collapsed="false">
      <c r="A9" s="53" t="n">
        <v>4</v>
      </c>
      <c r="B9" s="25" t="s">
        <v>48</v>
      </c>
      <c r="C9" s="54" t="s">
        <v>76</v>
      </c>
      <c r="D9" s="55" t="s">
        <v>75</v>
      </c>
      <c r="E9" s="56" t="n">
        <v>40</v>
      </c>
      <c r="F9" s="30" t="n">
        <v>19.8</v>
      </c>
    </row>
    <row r="10" customFormat="false" ht="15" hidden="false" customHeight="false" outlineLevel="0" collapsed="false">
      <c r="A10" s="49" t="n">
        <v>5</v>
      </c>
      <c r="B10" s="17" t="s">
        <v>49</v>
      </c>
      <c r="C10" s="50" t="s">
        <v>78</v>
      </c>
      <c r="D10" s="51" t="s">
        <v>77</v>
      </c>
      <c r="E10" s="52" t="n">
        <v>20</v>
      </c>
      <c r="F10" s="23" t="n">
        <v>16.4</v>
      </c>
    </row>
    <row r="11" customFormat="false" ht="15" hidden="false" customHeight="false" outlineLevel="0" collapsed="false">
      <c r="A11" s="53" t="n">
        <v>6</v>
      </c>
      <c r="B11" s="25" t="s">
        <v>50</v>
      </c>
      <c r="C11" s="54" t="s">
        <v>76</v>
      </c>
      <c r="D11" s="55" t="s">
        <v>75</v>
      </c>
      <c r="E11" s="56" t="n">
        <v>38</v>
      </c>
      <c r="F11" s="30" t="n">
        <v>18.9</v>
      </c>
    </row>
    <row r="12" customFormat="false" ht="15" hidden="false" customHeight="false" outlineLevel="0" collapsed="false">
      <c r="A12" s="49" t="n">
        <v>7</v>
      </c>
      <c r="B12" s="17" t="s">
        <v>51</v>
      </c>
      <c r="C12" s="50" t="s">
        <v>79</v>
      </c>
      <c r="D12" s="51" t="s">
        <v>80</v>
      </c>
      <c r="E12" s="52" t="n">
        <v>10</v>
      </c>
      <c r="F12" s="23" t="n">
        <v>13.9</v>
      </c>
    </row>
    <row r="13" customFormat="false" ht="15" hidden="false" customHeight="false" outlineLevel="0" collapsed="false">
      <c r="A13" s="53" t="n">
        <v>8</v>
      </c>
      <c r="B13" s="25" t="s">
        <v>52</v>
      </c>
      <c r="C13" s="54" t="s">
        <v>76</v>
      </c>
      <c r="D13" s="55" t="s">
        <v>77</v>
      </c>
      <c r="E13" s="56" t="n">
        <v>30</v>
      </c>
      <c r="F13" s="30" t="n">
        <v>17.6</v>
      </c>
    </row>
    <row r="14" customFormat="false" ht="15" hidden="false" customHeight="false" outlineLevel="0" collapsed="false">
      <c r="A14" s="49" t="n">
        <v>9</v>
      </c>
      <c r="B14" s="17" t="s">
        <v>53</v>
      </c>
      <c r="C14" s="50" t="s">
        <v>81</v>
      </c>
      <c r="D14" s="51" t="s">
        <v>82</v>
      </c>
      <c r="E14" s="52" t="n">
        <v>35</v>
      </c>
      <c r="F14" s="23" t="n">
        <v>14.2</v>
      </c>
    </row>
    <row r="16" customFormat="false" ht="19.5" hidden="false" customHeight="true" outlineLevel="0" collapsed="false">
      <c r="A16" s="2" t="s">
        <v>83</v>
      </c>
      <c r="B16" s="2"/>
      <c r="C16" s="2"/>
      <c r="D16" s="2"/>
      <c r="E16" s="2"/>
      <c r="F16" s="2"/>
    </row>
    <row r="17" customFormat="false" ht="27.75" hidden="false" customHeight="true" outlineLevel="0" collapsed="false">
      <c r="A17" s="48" t="s">
        <v>84</v>
      </c>
      <c r="B17" s="48" t="s">
        <v>85</v>
      </c>
      <c r="C17" s="48" t="s">
        <v>86</v>
      </c>
      <c r="D17" s="48" t="s">
        <v>87</v>
      </c>
      <c r="E17" s="48" t="s">
        <v>88</v>
      </c>
      <c r="F17" s="48" t="s">
        <v>89</v>
      </c>
    </row>
    <row r="18" customFormat="false" ht="15" hidden="false" customHeight="false" outlineLevel="0" collapsed="false">
      <c r="A18" s="6" t="s">
        <v>15</v>
      </c>
      <c r="B18" s="54" t="s">
        <v>90</v>
      </c>
      <c r="C18" s="57" t="n">
        <v>0.25</v>
      </c>
      <c r="D18" s="57" t="n">
        <v>0.583333333333333</v>
      </c>
      <c r="E18" s="58" t="n">
        <v>30</v>
      </c>
      <c r="F18" s="59" t="n">
        <f aca="false">(D18-C18+IF(D18&lt;=C18,1,0))*24-E18/60</f>
        <v>7.5</v>
      </c>
    </row>
    <row r="19" customFormat="false" ht="15" hidden="false" customHeight="false" outlineLevel="0" collapsed="false">
      <c r="A19" s="8" t="s">
        <v>17</v>
      </c>
      <c r="B19" s="54" t="s">
        <v>91</v>
      </c>
      <c r="C19" s="57" t="n">
        <v>0.375</v>
      </c>
      <c r="D19" s="57" t="n">
        <v>0.708333333333333</v>
      </c>
      <c r="E19" s="58" t="n">
        <v>45</v>
      </c>
      <c r="F19" s="59" t="n">
        <f aca="false">(D19-C19+IF(D19&lt;=C19,1,0))*24-E19/60</f>
        <v>7.25</v>
      </c>
    </row>
    <row r="20" customFormat="false" ht="15" hidden="false" customHeight="false" outlineLevel="0" collapsed="false">
      <c r="A20" s="9" t="s">
        <v>19</v>
      </c>
      <c r="B20" s="54" t="s">
        <v>92</v>
      </c>
      <c r="C20" s="57" t="n">
        <v>0.583333333333333</v>
      </c>
      <c r="D20" s="57" t="n">
        <v>0.916666666666667</v>
      </c>
      <c r="E20" s="58" t="n">
        <v>30</v>
      </c>
      <c r="F20" s="59" t="n">
        <f aca="false">(D20-C20+IF(D20&lt;=C20,1,0))*24-E20/60</f>
        <v>7.5</v>
      </c>
    </row>
    <row r="21" customFormat="false" ht="15" hidden="false" customHeight="false" outlineLevel="0" collapsed="false">
      <c r="A21" s="10" t="s">
        <v>21</v>
      </c>
      <c r="B21" s="54" t="s">
        <v>93</v>
      </c>
      <c r="C21" s="57" t="n">
        <v>0.916666666666667</v>
      </c>
      <c r="D21" s="57" t="n">
        <v>0.25</v>
      </c>
      <c r="E21" s="58" t="n">
        <v>45</v>
      </c>
      <c r="F21" s="59" t="n">
        <f aca="false">(D21-C21+IF(D21&lt;=C21,1,0))*24-E21/60</f>
        <v>7.25</v>
      </c>
    </row>
    <row r="22" customFormat="false" ht="15" hidden="false" customHeight="false" outlineLevel="0" collapsed="false">
      <c r="A22" s="11" t="s">
        <v>23</v>
      </c>
      <c r="B22" s="54" t="s">
        <v>24</v>
      </c>
      <c r="C22" s="53" t="s">
        <v>94</v>
      </c>
      <c r="D22" s="53" t="s">
        <v>94</v>
      </c>
      <c r="E22" s="53" t="s">
        <v>94</v>
      </c>
      <c r="F22" s="59" t="n">
        <v>0</v>
      </c>
    </row>
    <row r="23" customFormat="false" ht="15" hidden="false" customHeight="false" outlineLevel="0" collapsed="false">
      <c r="A23" s="12" t="s">
        <v>25</v>
      </c>
      <c r="B23" s="54" t="s">
        <v>26</v>
      </c>
      <c r="C23" s="53" t="s">
        <v>94</v>
      </c>
      <c r="D23" s="53" t="s">
        <v>94</v>
      </c>
      <c r="E23" s="53" t="s">
        <v>94</v>
      </c>
      <c r="F23" s="59" t="n">
        <v>0</v>
      </c>
    </row>
    <row r="24" customFormat="false" ht="15" hidden="false" customHeight="false" outlineLevel="0" collapsed="false">
      <c r="A24" s="13" t="s">
        <v>27</v>
      </c>
      <c r="B24" s="54" t="s">
        <v>28</v>
      </c>
      <c r="C24" s="53" t="s">
        <v>94</v>
      </c>
      <c r="D24" s="53" t="s">
        <v>94</v>
      </c>
      <c r="E24" s="53" t="s">
        <v>94</v>
      </c>
      <c r="F24" s="59" t="n">
        <v>0</v>
      </c>
    </row>
    <row r="25" customFormat="false" ht="15" hidden="false" customHeight="false" outlineLevel="0" collapsed="false">
      <c r="A25" s="14" t="s">
        <v>29</v>
      </c>
      <c r="B25" s="54" t="s">
        <v>30</v>
      </c>
      <c r="C25" s="53" t="s">
        <v>94</v>
      </c>
      <c r="D25" s="53" t="s">
        <v>94</v>
      </c>
      <c r="E25" s="53" t="s">
        <v>94</v>
      </c>
      <c r="F25" s="59" t="n">
        <v>0</v>
      </c>
    </row>
    <row r="27" customFormat="false" ht="19.5" hidden="false" customHeight="true" outlineLevel="0" collapsed="false">
      <c r="A27" s="2" t="s">
        <v>95</v>
      </c>
      <c r="B27" s="2"/>
      <c r="C27" s="2"/>
      <c r="D27" s="2"/>
      <c r="E27" s="2"/>
      <c r="F27" s="2"/>
    </row>
    <row r="28" customFormat="false" ht="15" hidden="false" customHeight="false" outlineLevel="0" collapsed="false">
      <c r="A28" s="60" t="s">
        <v>96</v>
      </c>
      <c r="B28" s="60"/>
      <c r="C28" s="60"/>
      <c r="D28" s="61" t="s">
        <v>97</v>
      </c>
      <c r="E28" s="61"/>
      <c r="F28" s="61"/>
    </row>
    <row r="29" customFormat="false" ht="15" hidden="false" customHeight="false" outlineLevel="0" collapsed="false">
      <c r="A29" s="60" t="s">
        <v>98</v>
      </c>
      <c r="B29" s="60"/>
      <c r="C29" s="60"/>
      <c r="D29" s="61" t="s">
        <v>99</v>
      </c>
      <c r="E29" s="61"/>
      <c r="F29" s="61"/>
    </row>
    <row r="30" customFormat="false" ht="15" hidden="false" customHeight="false" outlineLevel="0" collapsed="false">
      <c r="A30" s="60" t="s">
        <v>100</v>
      </c>
      <c r="B30" s="60"/>
      <c r="C30" s="60"/>
      <c r="D30" s="61" t="s">
        <v>101</v>
      </c>
      <c r="E30" s="61"/>
      <c r="F30" s="61"/>
    </row>
    <row r="31" customFormat="false" ht="15" hidden="false" customHeight="false" outlineLevel="0" collapsed="false">
      <c r="A31" s="60" t="s">
        <v>102</v>
      </c>
      <c r="B31" s="60"/>
      <c r="C31" s="60"/>
      <c r="D31" s="61" t="s">
        <v>103</v>
      </c>
      <c r="E31" s="61"/>
      <c r="F31" s="61"/>
    </row>
    <row r="32" customFormat="false" ht="15" hidden="false" customHeight="false" outlineLevel="0" collapsed="false">
      <c r="A32" s="60" t="s">
        <v>104</v>
      </c>
      <c r="B32" s="60"/>
      <c r="C32" s="60"/>
      <c r="D32" s="61" t="s">
        <v>105</v>
      </c>
      <c r="E32" s="61"/>
      <c r="F32" s="61"/>
    </row>
    <row r="34" customFormat="false" ht="15" hidden="false" customHeight="true" outlineLevel="0" collapsed="false">
      <c r="A34" s="45" t="s">
        <v>106</v>
      </c>
      <c r="B34" s="45"/>
      <c r="C34" s="45"/>
      <c r="D34" s="45"/>
      <c r="E34" s="45"/>
      <c r="F34" s="45"/>
    </row>
  </sheetData>
  <mergeCells count="16">
    <mergeCell ref="A1:F1"/>
    <mergeCell ref="A2:F2"/>
    <mergeCell ref="A4:F4"/>
    <mergeCell ref="A16:F16"/>
    <mergeCell ref="A27:F27"/>
    <mergeCell ref="A28:C28"/>
    <mergeCell ref="D28:F28"/>
    <mergeCell ref="A29:C29"/>
    <mergeCell ref="D29:F29"/>
    <mergeCell ref="A30:C30"/>
    <mergeCell ref="D30:F30"/>
    <mergeCell ref="A31:C31"/>
    <mergeCell ref="D31:F31"/>
    <mergeCell ref="A32:C32"/>
    <mergeCell ref="D32:F32"/>
    <mergeCell ref="A34:F34"/>
  </mergeCells>
  <dataValidations count="1">
    <dataValidation allowBlank="true" errorStyle="stop" operator="between" showDropDown="false" showErrorMessage="false" showInputMessage="false" sqref="D6:D14" type="list">
      <formula1>"Vollzeit,Teilzeit,Minijob,Ausbildung"</formula1>
      <formula2>0</formula2>
    </dataValidation>
  </dataValidations>
  <printOptions headings="false" gridLines="false" gridLinesSet="true" horizontalCentered="false" verticalCentered="false"/>
  <pageMargins left="0.4" right="0.4" top="0.5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2026-08-23T16:09:16Z</dcterms:created>
  <dc:creator>Vorlage</dc:creator>
  <dc:description>Generische, funktionale Dienstplan-Vorlage (Wochenplanung).</dc:description>
  <dc:language>en-US</dc:language>
  <cp:lastModifiedBy/>
  <dcterms:modified xsi:type="dcterms:W3CDTF">2026-08-23T16:09:16Z</dcterms:modified>
  <cp:revision>0</cp:revision>
  <dc:subject/>
  <dc:title>Dienstplan-Vorlage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