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5AF28B92-0974-418A-A076-4846169ED10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atsnachweis" sheetId="1" r:id="rId1"/>
    <sheet name="Jahresübersicht" sheetId="2" r:id="rId2"/>
  </sheets>
  <definedNames>
    <definedName name="_xlnm.Print_Area" localSheetId="1">Jahresübersicht!$A$1:$H$22</definedName>
    <definedName name="_xlnm.Print_Area" localSheetId="0">Monatsnachweis!$A$1:$K$54</definedName>
    <definedName name="_xlnm.Print_Titles" localSheetId="0">Monatsnachweis!$10:$10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9" i="2" l="1"/>
  <c r="D18" i="2"/>
  <c r="D17" i="2"/>
  <c r="D16" i="2"/>
  <c r="D15" i="2"/>
  <c r="D14" i="2"/>
  <c r="D13" i="2"/>
  <c r="D11" i="2"/>
  <c r="D10" i="2"/>
  <c r="D9" i="2"/>
  <c r="D8" i="2"/>
  <c r="G48" i="1"/>
  <c r="C48" i="1"/>
  <c r="G47" i="1"/>
  <c r="G12" i="2" s="1"/>
  <c r="G20" i="2" s="1"/>
  <c r="G46" i="1"/>
  <c r="F12" i="2" s="1"/>
  <c r="F20" i="2" s="1"/>
  <c r="G45" i="1"/>
  <c r="H41" i="1"/>
  <c r="G41" i="1"/>
  <c r="I41" i="1" s="1"/>
  <c r="B41" i="1"/>
  <c r="H40" i="1"/>
  <c r="G40" i="1"/>
  <c r="I40" i="1" s="1"/>
  <c r="B40" i="1"/>
  <c r="H39" i="1"/>
  <c r="I39" i="1" s="1"/>
  <c r="G39" i="1"/>
  <c r="B39" i="1"/>
  <c r="H38" i="1"/>
  <c r="G38" i="1"/>
  <c r="I38" i="1" s="1"/>
  <c r="B38" i="1"/>
  <c r="H37" i="1"/>
  <c r="G37" i="1"/>
  <c r="I37" i="1" s="1"/>
  <c r="B37" i="1"/>
  <c r="H36" i="1"/>
  <c r="G36" i="1"/>
  <c r="I36" i="1" s="1"/>
  <c r="B36" i="1"/>
  <c r="H35" i="1"/>
  <c r="I35" i="1" s="1"/>
  <c r="G35" i="1"/>
  <c r="B35" i="1"/>
  <c r="H34" i="1"/>
  <c r="G34" i="1"/>
  <c r="I34" i="1" s="1"/>
  <c r="B34" i="1"/>
  <c r="H33" i="1"/>
  <c r="G33" i="1"/>
  <c r="I33" i="1" s="1"/>
  <c r="B33" i="1"/>
  <c r="H32" i="1"/>
  <c r="G32" i="1"/>
  <c r="I32" i="1" s="1"/>
  <c r="B32" i="1"/>
  <c r="H31" i="1"/>
  <c r="I31" i="1" s="1"/>
  <c r="G31" i="1"/>
  <c r="B31" i="1"/>
  <c r="H30" i="1"/>
  <c r="G30" i="1"/>
  <c r="I30" i="1" s="1"/>
  <c r="B30" i="1"/>
  <c r="H29" i="1"/>
  <c r="G29" i="1"/>
  <c r="I29" i="1" s="1"/>
  <c r="B29" i="1"/>
  <c r="H28" i="1"/>
  <c r="G28" i="1"/>
  <c r="I28" i="1" s="1"/>
  <c r="B28" i="1"/>
  <c r="H27" i="1"/>
  <c r="I27" i="1" s="1"/>
  <c r="G27" i="1"/>
  <c r="B27" i="1"/>
  <c r="H26" i="1"/>
  <c r="G26" i="1"/>
  <c r="I26" i="1" s="1"/>
  <c r="B26" i="1"/>
  <c r="H25" i="1"/>
  <c r="G25" i="1"/>
  <c r="I25" i="1" s="1"/>
  <c r="B25" i="1"/>
  <c r="H24" i="1"/>
  <c r="G24" i="1"/>
  <c r="I24" i="1" s="1"/>
  <c r="B24" i="1"/>
  <c r="H23" i="1"/>
  <c r="I23" i="1" s="1"/>
  <c r="G23" i="1"/>
  <c r="B23" i="1"/>
  <c r="H22" i="1"/>
  <c r="G22" i="1"/>
  <c r="I22" i="1" s="1"/>
  <c r="B22" i="1"/>
  <c r="H21" i="1"/>
  <c r="G21" i="1"/>
  <c r="I21" i="1" s="1"/>
  <c r="B21" i="1"/>
  <c r="H20" i="1"/>
  <c r="G20" i="1"/>
  <c r="I20" i="1" s="1"/>
  <c r="B20" i="1"/>
  <c r="H19" i="1"/>
  <c r="I19" i="1" s="1"/>
  <c r="G19" i="1"/>
  <c r="B19" i="1"/>
  <c r="H18" i="1"/>
  <c r="G18" i="1"/>
  <c r="I18" i="1" s="1"/>
  <c r="B18" i="1"/>
  <c r="H17" i="1"/>
  <c r="G17" i="1"/>
  <c r="I17" i="1" s="1"/>
  <c r="B17" i="1"/>
  <c r="H16" i="1"/>
  <c r="G16" i="1"/>
  <c r="I16" i="1" s="1"/>
  <c r="B16" i="1"/>
  <c r="H15" i="1"/>
  <c r="I15" i="1" s="1"/>
  <c r="G15" i="1"/>
  <c r="B15" i="1"/>
  <c r="H14" i="1"/>
  <c r="G14" i="1"/>
  <c r="I14" i="1" s="1"/>
  <c r="B14" i="1"/>
  <c r="H13" i="1"/>
  <c r="G13" i="1"/>
  <c r="I13" i="1" s="1"/>
  <c r="B13" i="1"/>
  <c r="H12" i="1"/>
  <c r="G12" i="1"/>
  <c r="G42" i="1" s="1"/>
  <c r="B12" i="1"/>
  <c r="H11" i="1"/>
  <c r="H42" i="1" s="1"/>
  <c r="G11" i="1"/>
  <c r="B11" i="1"/>
  <c r="C46" i="1" l="1"/>
  <c r="B12" i="2"/>
  <c r="B20" i="2" s="1"/>
  <c r="C45" i="1"/>
  <c r="C12" i="2"/>
  <c r="I11" i="1"/>
  <c r="E8" i="2"/>
  <c r="E9" i="2" s="1"/>
  <c r="E10" i="2" s="1"/>
  <c r="E11" i="2" s="1"/>
  <c r="I12" i="1"/>
  <c r="I42" i="1" l="1"/>
  <c r="C47" i="1" s="1"/>
  <c r="J11" i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C49" i="1" s="1"/>
  <c r="D12" i="2"/>
  <c r="D20" i="2" s="1"/>
  <c r="C20" i="2"/>
  <c r="E12" i="2" l="1"/>
  <c r="E13" i="2" s="1"/>
  <c r="E14" i="2" s="1"/>
  <c r="E15" i="2" s="1"/>
  <c r="E16" i="2" s="1"/>
  <c r="E17" i="2" s="1"/>
  <c r="E18" i="2" s="1"/>
  <c r="E19" i="2" s="1"/>
  <c r="E20" i="2" s="1"/>
</calcChain>
</file>

<file path=xl/sharedStrings.xml><?xml version="1.0" encoding="utf-8"?>
<sst xmlns="http://schemas.openxmlformats.org/spreadsheetml/2006/main" count="121" uniqueCount="80">
  <si>
    <t>ÜBERSTUNDENNACHWEIS</t>
  </si>
  <si>
    <t>Tagestypen</t>
  </si>
  <si>
    <t>Ausgleichsarten</t>
  </si>
  <si>
    <t>Monatlicher Arbeitszeit- und Überstundennachweis   ·   Muster GmbH</t>
  </si>
  <si>
    <t>Arbeit</t>
  </si>
  <si>
    <t>Auszahlung</t>
  </si>
  <si>
    <t>Homeoffice</t>
  </si>
  <si>
    <t>Freizeitausgleich</t>
  </si>
  <si>
    <t>Urlaub</t>
  </si>
  <si>
    <t>Übertrag ins Zeitkonto</t>
  </si>
  <si>
    <t>MITARBEITER/IN</t>
  </si>
  <si>
    <t>Jonas Weber</t>
  </si>
  <si>
    <t>MONAT / JAHR</t>
  </si>
  <si>
    <t>Mai 2026</t>
  </si>
  <si>
    <t>Krankheit</t>
  </si>
  <si>
    <t>PERSONALNUMMER</t>
  </si>
  <si>
    <t>MA-2041</t>
  </si>
  <si>
    <t>SOLL-STUNDEN / TAG</t>
  </si>
  <si>
    <t>Feiertag</t>
  </si>
  <si>
    <t>ABTEILUNG</t>
  </si>
  <si>
    <t>Verwaltung</t>
  </si>
  <si>
    <t>ÜBERTRAG VORMONAT</t>
  </si>
  <si>
    <t>Frei</t>
  </si>
  <si>
    <t>TÄGLICHE ZEITERFASSUNG</t>
  </si>
  <si>
    <t>Datum</t>
  </si>
  <si>
    <t>Tag</t>
  </si>
  <si>
    <t>Tagestyp</t>
  </si>
  <si>
    <t>Beginn</t>
  </si>
  <si>
    <t>Ende</t>
  </si>
  <si>
    <t>Pause</t>
  </si>
  <si>
    <t>Ist (Std.)</t>
  </si>
  <si>
    <t>Soll (Std.)</t>
  </si>
  <si>
    <t>Differenz</t>
  </si>
  <si>
    <t>Saldo</t>
  </si>
  <si>
    <t>Notiz</t>
  </si>
  <si>
    <t>Tag der Arbeit</t>
  </si>
  <si>
    <t>Mobiles Arbeiten</t>
  </si>
  <si>
    <t>AU-Bescheinigung liegt vor</t>
  </si>
  <si>
    <t>Christi Himmelfahrt</t>
  </si>
  <si>
    <t>Genehmigter Jahresurlaub</t>
  </si>
  <si>
    <t>Pfingstmontag</t>
  </si>
  <si>
    <t>SUMME / MONATSWERTE</t>
  </si>
  <si>
    <t>MONATSAUSWERTUNG &amp; FREIGABE</t>
  </si>
  <si>
    <t>Ist-Stunden gesamt</t>
  </si>
  <si>
    <t>Arbeitstage</t>
  </si>
  <si>
    <t>Hinweis: Positive Werte = Überstunden, negative Werte = Minusstunden. Der Ausgleich erfolgt gemäß Betriebsvereinbarung durch Auszahlung, Freizeitausgleich oder Übertrag ins Zeitkonto.</t>
  </si>
  <si>
    <t>Soll-Stunden gesamt</t>
  </si>
  <si>
    <t>Urlaubstage</t>
  </si>
  <si>
    <t>Überstunden im Monat</t>
  </si>
  <si>
    <t>Krankheitstage</t>
  </si>
  <si>
    <t>Übertrag Vormonat</t>
  </si>
  <si>
    <t>Feiertage</t>
  </si>
  <si>
    <t>Gesamtsaldo Zeitkonto</t>
  </si>
  <si>
    <t>Ausgleichsart</t>
  </si>
  <si>
    <t>Datum, Unterschrift Mitarbeiter/in</t>
  </si>
  <si>
    <t>Datum, Unterschrift Vorgesetzte/r</t>
  </si>
  <si>
    <t>Legende:  bernstein hinterlegte Felder ausfüllen (Tagestyp, Beginn, Ende, Pause, Notiz sowie Kopfdaten) · graue Zeilen = Wochenende · Ist, Soll, Differenz und Saldo werden automatisch berechnet und sollten nicht überschrieben werden.</t>
  </si>
  <si>
    <t>JAHRESÜBERSICHT 2026 · ZEITKONTO</t>
  </si>
  <si>
    <t>Monatliche Soll-/Ist-Stunden und kumulierter Überstundensaldo   ·   Muster GmbH</t>
  </si>
  <si>
    <t>ÜBERTRAG JAHRESBEGINN (Std.)</t>
  </si>
  <si>
    <t>Monat</t>
  </si>
  <si>
    <t>Kum. Saldo</t>
  </si>
  <si>
    <t>Kranktage</t>
  </si>
  <si>
    <t>Bemerkung</t>
  </si>
  <si>
    <t>Januar</t>
  </si>
  <si>
    <t>Februar</t>
  </si>
  <si>
    <t>März</t>
  </si>
  <si>
    <t>April</t>
  </si>
  <si>
    <t>Mai</t>
  </si>
  <si>
    <t>verknüpft mit Blatt „Monatsnachweis“</t>
  </si>
  <si>
    <t>Juni</t>
  </si>
  <si>
    <t>Juli</t>
  </si>
  <si>
    <t>Betriebsurlaub</t>
  </si>
  <si>
    <t>August</t>
  </si>
  <si>
    <t>September</t>
  </si>
  <si>
    <t>Oktober</t>
  </si>
  <si>
    <t>November</t>
  </si>
  <si>
    <t>Dezember</t>
  </si>
  <si>
    <t>GESAMT 2026</t>
  </si>
  <si>
    <t>Die Zeile „Mai“ ist automatisch mit dem Blatt „Monatsnachweis“ verknüpft. Für die übrigen Monate die bernstein hinterlegten Soll-/Ist-Werte eintragen – Differenz und kumulierter Saldo berechnen sich selbst.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</si>
</sst>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0;\-0.00;0.00"/>
    <numFmt numFmtId="165" formatCode="dd\.mm\.yyyy"/>
    <numFmt numFmtId="166" formatCode="hh:mm"/>
  </numFmts>
  <fonts count="17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.5"/>
      <color rgb="FFD8DEEC"/>
      <name val="Calibri"/>
      <charset val="1"/>
    </font>
    <font>
      <b/>
      <sz val="9.5"/>
      <color rgb="FF5B6E8C"/>
      <name val="Calibri"/>
      <charset val="1"/>
    </font>
    <font>
      <sz val="11"/>
      <color rgb="FF1F2A44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1F2A44"/>
      <name val="Calibri"/>
      <charset val="1"/>
    </font>
    <font>
      <sz val="10"/>
      <color rgb="FF5B6E8C"/>
      <name val="Calibri"/>
      <charset val="1"/>
    </font>
    <font>
      <b/>
      <sz val="10"/>
      <color rgb="FF1F2A44"/>
      <name val="Calibri"/>
      <charset val="1"/>
    </font>
    <font>
      <sz val="9.5"/>
      <color rgb="FF5B6E8C"/>
      <name val="Calibri"/>
      <charset val="1"/>
    </font>
    <font>
      <b/>
      <sz val="10.5"/>
      <color rgb="FFFFFFFF"/>
      <name val="Calibri"/>
      <charset val="1"/>
    </font>
    <font>
      <b/>
      <sz val="11"/>
      <color rgb="FF1F2A44"/>
      <name val="Calibri"/>
      <charset val="1"/>
    </font>
    <font>
      <b/>
      <sz val="12"/>
      <color rgb="FFFFFFFF"/>
      <name val="Calibri"/>
      <charset val="1"/>
    </font>
    <font>
      <sz val="9"/>
      <color rgb="FF5B6E8C"/>
      <name val="Calibri"/>
      <charset val="1"/>
    </font>
    <font>
      <i/>
      <sz val="9"/>
      <color rgb="FF5B6E8C"/>
      <name val="Calibri"/>
      <charset val="1"/>
    </font>
    <font>
      <b/>
      <sz val="18"/>
      <color rgb="FFFFFFFF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B47613"/>
        <bgColor rgb="FFFF6600"/>
      </patternFill>
    </fill>
    <fill>
      <patternFill patternType="solid">
        <fgColor rgb="FFFFF7E9"/>
        <bgColor rgb="FFF6F8FC"/>
      </patternFill>
    </fill>
    <fill>
      <patternFill patternType="solid">
        <fgColor rgb="FF2F4B7C"/>
        <bgColor rgb="FF1F5FA8"/>
      </patternFill>
    </fill>
    <fill>
      <patternFill patternType="solid">
        <fgColor rgb="FFF6F8FC"/>
        <bgColor rgb="FFFFFFFF"/>
      </patternFill>
    </fill>
    <fill>
      <patternFill patternType="solid">
        <fgColor theme="3" tint="-0.499984740745262"/>
        <bgColor rgb="FF003366"/>
      </patternFill>
    </fill>
    <fill>
      <patternFill patternType="solid">
        <fgColor theme="3" tint="-0.499984740745262"/>
        <bgColor rgb="FF1F5FA8"/>
      </patternFill>
    </fill>
    <fill>
      <patternFill patternType="solid">
        <fgColor theme="2"/>
        <bgColor rgb="FFF6F8FC"/>
      </patternFill>
    </fill>
  </fills>
  <borders count="10">
    <border>
      <left/>
      <right/>
      <top/>
      <bottom/>
      <diagonal/>
    </border>
    <border>
      <left/>
      <right/>
      <top/>
      <bottom style="thin">
        <color rgb="FFC3CC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3CCDD"/>
      </left>
      <right style="thin">
        <color rgb="FFC3CCDD"/>
      </right>
      <top style="thin">
        <color rgb="FFC3CCDD"/>
      </top>
      <bottom style="thin">
        <color rgb="FFC3CCDD"/>
      </bottom>
      <diagonal/>
    </border>
    <border>
      <left style="thin">
        <color rgb="FFC3CCDD"/>
      </left>
      <right/>
      <top style="thin">
        <color rgb="FFC3CCDD"/>
      </top>
      <bottom/>
      <diagonal/>
    </border>
    <border>
      <left style="thin">
        <color rgb="FFB47613"/>
      </left>
      <right style="thin">
        <color rgb="FFB47613"/>
      </right>
      <top style="thin">
        <color rgb="FFB47613"/>
      </top>
      <bottom style="thin">
        <color rgb="FFB47613"/>
      </bottom>
      <diagonal/>
    </border>
    <border>
      <left/>
      <right/>
      <top style="thin">
        <color rgb="FF1F2A44"/>
      </top>
      <bottom/>
      <diagonal/>
    </border>
    <border>
      <left style="thin">
        <color rgb="FFC3CCDD"/>
      </left>
      <right/>
      <top style="thin">
        <color rgb="FFC3CCDD"/>
      </top>
      <bottom style="thin">
        <color rgb="FFC3CCDD"/>
      </bottom>
      <diagonal/>
    </border>
    <border>
      <left style="thin">
        <color rgb="FF1F2A44"/>
      </left>
      <right style="thin">
        <color rgb="FF1F2A44"/>
      </right>
      <top style="thin">
        <color rgb="FF1F2A44"/>
      </top>
      <bottom style="thin">
        <color rgb="FF1F2A44"/>
      </bottom>
      <diagonal/>
    </border>
    <border>
      <left/>
      <right/>
      <top style="thin">
        <color rgb="FFC3CCDD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6" fillId="2" borderId="0" xfId="0" applyFont="1" applyFill="1" applyAlignment="1">
      <alignment horizontal="left" vertical="center"/>
    </xf>
    <xf numFmtId="0" fontId="15" fillId="6" borderId="7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0" fillId="0" borderId="6" xfId="0" applyBorder="1"/>
    <xf numFmtId="0" fontId="10" fillId="6" borderId="4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/>
    <xf numFmtId="0" fontId="2" fillId="2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166" fontId="7" fillId="4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/>
    </xf>
    <xf numFmtId="2" fontId="11" fillId="2" borderId="0" xfId="0" applyNumberFormat="1" applyFont="1" applyFill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8" fillId="0" borderId="0" xfId="0" applyFont="1" applyAlignment="1">
      <alignment horizontal="left" vertical="center"/>
    </xf>
    <xf numFmtId="2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2" fontId="7" fillId="4" borderId="3" xfId="0" applyNumberFormat="1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164" fontId="9" fillId="6" borderId="3" xfId="0" applyNumberFormat="1" applyFont="1" applyFill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2" fontId="11" fillId="2" borderId="8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1" fontId="11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6" fillId="8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/>
    </xf>
    <xf numFmtId="2" fontId="4" fillId="9" borderId="9" xfId="0" applyNumberFormat="1" applyFont="1" applyFill="1" applyBorder="1" applyAlignment="1">
      <alignment horizontal="left" vertical="center"/>
    </xf>
    <xf numFmtId="164" fontId="4" fillId="9" borderId="0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6">
    <dxf>
      <font>
        <b/>
        <color rgb="FFC0392B"/>
        <name val="Calibri"/>
        <charset val="1"/>
      </font>
    </dxf>
    <dxf>
      <font>
        <b/>
        <color rgb="FF1F5FA8"/>
        <name val="Calibri"/>
        <charset val="1"/>
      </font>
    </dxf>
    <dxf>
      <font>
        <b/>
        <color rgb="FFC0392B"/>
        <name val="Calibri"/>
        <charset val="1"/>
      </font>
    </dxf>
    <dxf>
      <font>
        <b/>
        <color rgb="FF1F5FA8"/>
        <name val="Calibri"/>
        <charset val="1"/>
      </font>
    </dxf>
    <dxf>
      <fill>
        <patternFill>
          <bgColor rgb="FFFBEFD6"/>
        </patternFill>
      </fill>
    </dxf>
    <dxf>
      <fill>
        <patternFill>
          <bgColor rgb="FFE7EAF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47613"/>
      <rgbColor rgb="FF800080"/>
      <rgbColor rgb="FF008080"/>
      <rgbColor rgb="FFC0C0C0"/>
      <rgbColor rgb="FF808080"/>
      <rgbColor rgb="FF9999FF"/>
      <rgbColor rgb="FF993366"/>
      <rgbColor rgb="FFFFF7E9"/>
      <rgbColor rgb="FFE7EAF1"/>
      <rgbColor rgb="FF660066"/>
      <rgbColor rgb="FFFF8080"/>
      <rgbColor rgb="FF1F5FA8"/>
      <rgbColor rgb="FFC3CC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8FC"/>
      <rgbColor rgb="FFD8DEEC"/>
      <rgbColor rgb="FFFBEFD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E8C"/>
      <rgbColor rgb="FF969696"/>
      <rgbColor rgb="FF003366"/>
      <rgbColor rgb="FF339966"/>
      <rgbColor rgb="FF003300"/>
      <rgbColor rgb="FF333300"/>
      <rgbColor rgb="FFC0392B"/>
      <rgbColor rgb="FF993366"/>
      <rgbColor rgb="FF2F4B7C"/>
      <rgbColor rgb="FF1F2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2A44"/>
    <pageSetUpPr fitToPage="1"/>
  </sheetPr>
  <dimension ref="A1:O54"/>
  <sheetViews>
    <sheetView showGridLines="0" tabSelected="1" zoomScaleNormal="100" workbookViewId="0">
      <pane ySplit="10" topLeftCell="A11" activePane="bottomLeft" state="frozen"/>
      <selection pane="bottomLeft" activeCell="K52" sqref="K52"/>
    </sheetView>
  </sheetViews>
  <sheetFormatPr baseColWidth="10" defaultColWidth="8.7109375" defaultRowHeight="15" x14ac:dyDescent="0.25"/>
  <cols>
    <col min="1" max="1" width="12.42578125" customWidth="1"/>
    <col min="2" max="2" width="6" customWidth="1"/>
    <col min="3" max="3" width="13" customWidth="1"/>
    <col min="4" max="5" width="9" customWidth="1"/>
    <col min="6" max="6" width="8.42578125" customWidth="1"/>
    <col min="7" max="7" width="11.42578125" customWidth="1"/>
    <col min="8" max="8" width="10" customWidth="1"/>
    <col min="9" max="10" width="11" customWidth="1"/>
    <col min="11" max="11" width="24" customWidth="1"/>
    <col min="14" max="15" width="22" hidden="1" customWidth="1"/>
  </cols>
  <sheetData>
    <row r="1" spans="1:15" ht="33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N1" t="s">
        <v>1</v>
      </c>
      <c r="O1" t="s">
        <v>2</v>
      </c>
    </row>
    <row r="2" spans="1:15" ht="19.5" customHeight="1" x14ac:dyDescent="0.25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N2" t="s">
        <v>4</v>
      </c>
      <c r="O2" t="s">
        <v>5</v>
      </c>
    </row>
    <row r="3" spans="1:15" ht="3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N3" t="s">
        <v>6</v>
      </c>
      <c r="O3" t="s">
        <v>7</v>
      </c>
    </row>
    <row r="4" spans="1:15" ht="6" customHeight="1" x14ac:dyDescent="0.25">
      <c r="N4" t="s">
        <v>8</v>
      </c>
      <c r="O4" t="s">
        <v>9</v>
      </c>
    </row>
    <row r="5" spans="1:15" x14ac:dyDescent="0.25">
      <c r="A5" s="8" t="s">
        <v>10</v>
      </c>
      <c r="B5" s="8"/>
      <c r="C5" s="45" t="s">
        <v>11</v>
      </c>
      <c r="D5" s="45"/>
      <c r="F5" s="8" t="s">
        <v>12</v>
      </c>
      <c r="G5" s="8"/>
      <c r="H5" s="45" t="s">
        <v>13</v>
      </c>
      <c r="I5" s="45"/>
      <c r="N5" t="s">
        <v>14</v>
      </c>
    </row>
    <row r="6" spans="1:15" x14ac:dyDescent="0.25">
      <c r="A6" s="8" t="s">
        <v>15</v>
      </c>
      <c r="B6" s="8"/>
      <c r="C6" s="45" t="s">
        <v>16</v>
      </c>
      <c r="D6" s="45"/>
      <c r="F6" s="8" t="s">
        <v>17</v>
      </c>
      <c r="G6" s="8"/>
      <c r="H6" s="46">
        <v>8</v>
      </c>
      <c r="I6" s="46"/>
      <c r="N6" t="s">
        <v>18</v>
      </c>
    </row>
    <row r="7" spans="1:15" x14ac:dyDescent="0.25">
      <c r="A7" s="8" t="s">
        <v>19</v>
      </c>
      <c r="B7" s="8"/>
      <c r="C7" s="45" t="s">
        <v>20</v>
      </c>
      <c r="D7" s="45"/>
      <c r="F7" s="8" t="s">
        <v>21</v>
      </c>
      <c r="G7" s="8"/>
      <c r="H7" s="47">
        <v>3.5</v>
      </c>
      <c r="I7" s="47"/>
      <c r="N7" t="s">
        <v>22</v>
      </c>
    </row>
    <row r="8" spans="1:15" ht="6" customHeight="1" x14ac:dyDescent="0.25"/>
    <row r="9" spans="1:15" ht="21.75" customHeight="1" x14ac:dyDescent="0.25">
      <c r="A9" s="43" t="s">
        <v>23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5" ht="25.5" customHeight="1" x14ac:dyDescent="0.25">
      <c r="A10" s="44" t="s">
        <v>24</v>
      </c>
      <c r="B10" s="44" t="s">
        <v>25</v>
      </c>
      <c r="C10" s="44" t="s">
        <v>26</v>
      </c>
      <c r="D10" s="44" t="s">
        <v>27</v>
      </c>
      <c r="E10" s="44" t="s">
        <v>28</v>
      </c>
      <c r="F10" s="44" t="s">
        <v>29</v>
      </c>
      <c r="G10" s="44" t="s">
        <v>30</v>
      </c>
      <c r="H10" s="44" t="s">
        <v>31</v>
      </c>
      <c r="I10" s="44" t="s">
        <v>32</v>
      </c>
      <c r="J10" s="44" t="s">
        <v>33</v>
      </c>
      <c r="K10" s="44" t="s">
        <v>34</v>
      </c>
    </row>
    <row r="11" spans="1:15" ht="16.5" customHeight="1" x14ac:dyDescent="0.25">
      <c r="A11" s="12">
        <v>46143</v>
      </c>
      <c r="B11" s="13" t="str">
        <f t="shared" ref="B11:B41" si="0">IFERROR(CHOOSE(WEEKDAY(A11,2),"Mo","Di","Mi","Do","Fr","Sa","So"),"")</f>
        <v>Fr</v>
      </c>
      <c r="C11" s="14" t="s">
        <v>18</v>
      </c>
      <c r="D11" s="15"/>
      <c r="E11" s="15"/>
      <c r="F11" s="15"/>
      <c r="G11" s="16">
        <f t="shared" ref="G11:G41" si="1">IF(OR($D11="",$E11=""),0,(MOD($E11-$D11,1)-IF($F11="",0,$F11))*24)</f>
        <v>0</v>
      </c>
      <c r="H11" s="16">
        <f t="shared" ref="H11:H41" si="2">IF(AND(WEEKDAY($A11,2)&lt;6,OR($C11="Arbeit",$C11="Homeoffice")),$H$6,0)</f>
        <v>0</v>
      </c>
      <c r="I11" s="17">
        <f t="shared" ref="I11:I41" si="3">G11-H11</f>
        <v>0</v>
      </c>
      <c r="J11" s="17">
        <f>$H$7+I11</f>
        <v>3.5</v>
      </c>
      <c r="K11" s="18" t="s">
        <v>35</v>
      </c>
    </row>
    <row r="12" spans="1:15" ht="16.5" customHeight="1" x14ac:dyDescent="0.25">
      <c r="A12" s="12">
        <v>46144</v>
      </c>
      <c r="B12" s="13" t="str">
        <f t="shared" si="0"/>
        <v>Sa</v>
      </c>
      <c r="C12" s="14" t="s">
        <v>22</v>
      </c>
      <c r="D12" s="15"/>
      <c r="E12" s="15"/>
      <c r="F12" s="15"/>
      <c r="G12" s="16">
        <f t="shared" si="1"/>
        <v>0</v>
      </c>
      <c r="H12" s="16">
        <f t="shared" si="2"/>
        <v>0</v>
      </c>
      <c r="I12" s="17">
        <f t="shared" si="3"/>
        <v>0</v>
      </c>
      <c r="J12" s="17">
        <f t="shared" ref="J12:J41" si="4">J11+I12</f>
        <v>3.5</v>
      </c>
      <c r="K12" s="18"/>
    </row>
    <row r="13" spans="1:15" ht="16.5" customHeight="1" x14ac:dyDescent="0.25">
      <c r="A13" s="12">
        <v>46145</v>
      </c>
      <c r="B13" s="13" t="str">
        <f t="shared" si="0"/>
        <v>So</v>
      </c>
      <c r="C13" s="14" t="s">
        <v>22</v>
      </c>
      <c r="D13" s="15"/>
      <c r="E13" s="15"/>
      <c r="F13" s="15"/>
      <c r="G13" s="16">
        <f t="shared" si="1"/>
        <v>0</v>
      </c>
      <c r="H13" s="16">
        <f t="shared" si="2"/>
        <v>0</v>
      </c>
      <c r="I13" s="17">
        <f t="shared" si="3"/>
        <v>0</v>
      </c>
      <c r="J13" s="17">
        <f t="shared" si="4"/>
        <v>3.5</v>
      </c>
      <c r="K13" s="18"/>
    </row>
    <row r="14" spans="1:15" ht="16.5" customHeight="1" x14ac:dyDescent="0.25">
      <c r="A14" s="12">
        <v>46146</v>
      </c>
      <c r="B14" s="13" t="str">
        <f t="shared" si="0"/>
        <v>Mo</v>
      </c>
      <c r="C14" s="14" t="s">
        <v>4</v>
      </c>
      <c r="D14" s="15">
        <v>0.33333333333333298</v>
      </c>
      <c r="E14" s="15">
        <v>0.6875</v>
      </c>
      <c r="F14" s="15">
        <v>2.0833333333333301E-2</v>
      </c>
      <c r="G14" s="16">
        <f t="shared" si="1"/>
        <v>8.0000000000000089</v>
      </c>
      <c r="H14" s="16">
        <f t="shared" si="2"/>
        <v>8</v>
      </c>
      <c r="I14" s="17">
        <f t="shared" si="3"/>
        <v>0</v>
      </c>
      <c r="J14" s="17">
        <f t="shared" si="4"/>
        <v>3.5</v>
      </c>
      <c r="K14" s="18"/>
    </row>
    <row r="15" spans="1:15" ht="16.5" customHeight="1" x14ac:dyDescent="0.25">
      <c r="A15" s="12">
        <v>46147</v>
      </c>
      <c r="B15" s="13" t="str">
        <f t="shared" si="0"/>
        <v>Di</v>
      </c>
      <c r="C15" s="14" t="s">
        <v>4</v>
      </c>
      <c r="D15" s="15">
        <v>0.33333333333333298</v>
      </c>
      <c r="E15" s="15">
        <v>0.75</v>
      </c>
      <c r="F15" s="15">
        <v>3.125E-2</v>
      </c>
      <c r="G15" s="16">
        <f t="shared" si="1"/>
        <v>9.2500000000000089</v>
      </c>
      <c r="H15" s="16">
        <f t="shared" si="2"/>
        <v>8</v>
      </c>
      <c r="I15" s="17">
        <f t="shared" si="3"/>
        <v>1.2500000000000089</v>
      </c>
      <c r="J15" s="17">
        <f t="shared" si="4"/>
        <v>4.7500000000000089</v>
      </c>
      <c r="K15" s="18"/>
    </row>
    <row r="16" spans="1:15" ht="16.5" customHeight="1" x14ac:dyDescent="0.25">
      <c r="A16" s="12">
        <v>46148</v>
      </c>
      <c r="B16" s="13" t="str">
        <f t="shared" si="0"/>
        <v>Mi</v>
      </c>
      <c r="C16" s="14" t="s">
        <v>6</v>
      </c>
      <c r="D16" s="15">
        <v>0.35416666666666702</v>
      </c>
      <c r="E16" s="15">
        <v>0.6875</v>
      </c>
      <c r="F16" s="15">
        <v>2.0833333333333301E-2</v>
      </c>
      <c r="G16" s="16">
        <f t="shared" si="1"/>
        <v>7.499999999999992</v>
      </c>
      <c r="H16" s="16">
        <f t="shared" si="2"/>
        <v>8</v>
      </c>
      <c r="I16" s="17">
        <f t="shared" si="3"/>
        <v>-0.50000000000000799</v>
      </c>
      <c r="J16" s="17">
        <f t="shared" si="4"/>
        <v>4.2500000000000009</v>
      </c>
      <c r="K16" s="18" t="s">
        <v>36</v>
      </c>
    </row>
    <row r="17" spans="1:11" ht="16.5" customHeight="1" x14ac:dyDescent="0.25">
      <c r="A17" s="12">
        <v>46149</v>
      </c>
      <c r="B17" s="13" t="str">
        <f t="shared" si="0"/>
        <v>Do</v>
      </c>
      <c r="C17" s="14" t="s">
        <v>14</v>
      </c>
      <c r="D17" s="15"/>
      <c r="E17" s="15"/>
      <c r="F17" s="15"/>
      <c r="G17" s="16">
        <f t="shared" si="1"/>
        <v>0</v>
      </c>
      <c r="H17" s="16">
        <f t="shared" si="2"/>
        <v>0</v>
      </c>
      <c r="I17" s="17">
        <f t="shared" si="3"/>
        <v>0</v>
      </c>
      <c r="J17" s="17">
        <f t="shared" si="4"/>
        <v>4.2500000000000009</v>
      </c>
      <c r="K17" s="18" t="s">
        <v>37</v>
      </c>
    </row>
    <row r="18" spans="1:11" ht="16.5" customHeight="1" x14ac:dyDescent="0.25">
      <c r="A18" s="12">
        <v>46150</v>
      </c>
      <c r="B18" s="13" t="str">
        <f t="shared" si="0"/>
        <v>Fr</v>
      </c>
      <c r="C18" s="14" t="s">
        <v>4</v>
      </c>
      <c r="D18" s="15">
        <v>0.32291666666666702</v>
      </c>
      <c r="E18" s="15">
        <v>0.71875</v>
      </c>
      <c r="F18" s="15">
        <v>3.125E-2</v>
      </c>
      <c r="G18" s="16">
        <f t="shared" si="1"/>
        <v>8.7499999999999911</v>
      </c>
      <c r="H18" s="16">
        <f t="shared" si="2"/>
        <v>8</v>
      </c>
      <c r="I18" s="17">
        <f t="shared" si="3"/>
        <v>0.74999999999999112</v>
      </c>
      <c r="J18" s="17">
        <f t="shared" si="4"/>
        <v>4.999999999999992</v>
      </c>
      <c r="K18" s="18"/>
    </row>
    <row r="19" spans="1:11" ht="16.5" customHeight="1" x14ac:dyDescent="0.25">
      <c r="A19" s="12">
        <v>46151</v>
      </c>
      <c r="B19" s="13" t="str">
        <f t="shared" si="0"/>
        <v>Sa</v>
      </c>
      <c r="C19" s="14" t="s">
        <v>22</v>
      </c>
      <c r="D19" s="15"/>
      <c r="E19" s="15"/>
      <c r="F19" s="15"/>
      <c r="G19" s="16">
        <f t="shared" si="1"/>
        <v>0</v>
      </c>
      <c r="H19" s="16">
        <f t="shared" si="2"/>
        <v>0</v>
      </c>
      <c r="I19" s="17">
        <f t="shared" si="3"/>
        <v>0</v>
      </c>
      <c r="J19" s="17">
        <f t="shared" si="4"/>
        <v>4.999999999999992</v>
      </c>
      <c r="K19" s="18"/>
    </row>
    <row r="20" spans="1:11" ht="16.5" customHeight="1" x14ac:dyDescent="0.25">
      <c r="A20" s="12">
        <v>46152</v>
      </c>
      <c r="B20" s="13" t="str">
        <f t="shared" si="0"/>
        <v>So</v>
      </c>
      <c r="C20" s="14" t="s">
        <v>22</v>
      </c>
      <c r="D20" s="15"/>
      <c r="E20" s="15"/>
      <c r="F20" s="15"/>
      <c r="G20" s="16">
        <f t="shared" si="1"/>
        <v>0</v>
      </c>
      <c r="H20" s="16">
        <f t="shared" si="2"/>
        <v>0</v>
      </c>
      <c r="I20" s="17">
        <f t="shared" si="3"/>
        <v>0</v>
      </c>
      <c r="J20" s="17">
        <f t="shared" si="4"/>
        <v>4.999999999999992</v>
      </c>
      <c r="K20" s="18"/>
    </row>
    <row r="21" spans="1:11" ht="16.5" customHeight="1" x14ac:dyDescent="0.25">
      <c r="A21" s="12">
        <v>46153</v>
      </c>
      <c r="B21" s="13" t="str">
        <f t="shared" si="0"/>
        <v>Mo</v>
      </c>
      <c r="C21" s="14" t="s">
        <v>4</v>
      </c>
      <c r="D21" s="15">
        <v>0.33333333333333298</v>
      </c>
      <c r="E21" s="15">
        <v>0.79166666666666696</v>
      </c>
      <c r="F21" s="15">
        <v>4.1666666666666699E-2</v>
      </c>
      <c r="G21" s="16">
        <f t="shared" si="1"/>
        <v>10.000000000000014</v>
      </c>
      <c r="H21" s="16">
        <f t="shared" si="2"/>
        <v>8</v>
      </c>
      <c r="I21" s="17">
        <f t="shared" si="3"/>
        <v>2.0000000000000142</v>
      </c>
      <c r="J21" s="17">
        <f t="shared" si="4"/>
        <v>7.0000000000000062</v>
      </c>
      <c r="K21" s="18"/>
    </row>
    <row r="22" spans="1:11" ht="16.5" customHeight="1" x14ac:dyDescent="0.25">
      <c r="A22" s="12">
        <v>46154</v>
      </c>
      <c r="B22" s="13" t="str">
        <f t="shared" si="0"/>
        <v>Di</v>
      </c>
      <c r="C22" s="14" t="s">
        <v>4</v>
      </c>
      <c r="D22" s="15">
        <v>0.33333333333333298</v>
      </c>
      <c r="E22" s="15">
        <v>0.64583333333333304</v>
      </c>
      <c r="F22" s="15">
        <v>2.0833333333333301E-2</v>
      </c>
      <c r="G22" s="16">
        <f t="shared" si="1"/>
        <v>7.0000000000000018</v>
      </c>
      <c r="H22" s="16">
        <f t="shared" si="2"/>
        <v>8</v>
      </c>
      <c r="I22" s="17">
        <f t="shared" si="3"/>
        <v>-0.99999999999999822</v>
      </c>
      <c r="J22" s="17">
        <f t="shared" si="4"/>
        <v>6.000000000000008</v>
      </c>
      <c r="K22" s="18"/>
    </row>
    <row r="23" spans="1:11" ht="16.5" customHeight="1" x14ac:dyDescent="0.25">
      <c r="A23" s="12">
        <v>46155</v>
      </c>
      <c r="B23" s="13" t="str">
        <f t="shared" si="0"/>
        <v>Mi</v>
      </c>
      <c r="C23" s="14" t="s">
        <v>6</v>
      </c>
      <c r="D23" s="15">
        <v>0.375</v>
      </c>
      <c r="E23" s="15">
        <v>0.72916666666666696</v>
      </c>
      <c r="F23" s="15">
        <v>2.0833333333333301E-2</v>
      </c>
      <c r="G23" s="16">
        <f t="shared" si="1"/>
        <v>8.0000000000000071</v>
      </c>
      <c r="H23" s="16">
        <f t="shared" si="2"/>
        <v>8</v>
      </c>
      <c r="I23" s="17">
        <f t="shared" si="3"/>
        <v>0</v>
      </c>
      <c r="J23" s="17">
        <f t="shared" si="4"/>
        <v>6.000000000000008</v>
      </c>
      <c r="K23" s="18" t="s">
        <v>36</v>
      </c>
    </row>
    <row r="24" spans="1:11" ht="16.5" customHeight="1" x14ac:dyDescent="0.25">
      <c r="A24" s="12">
        <v>46156</v>
      </c>
      <c r="B24" s="13" t="str">
        <f t="shared" si="0"/>
        <v>Do</v>
      </c>
      <c r="C24" s="14" t="s">
        <v>18</v>
      </c>
      <c r="D24" s="15"/>
      <c r="E24" s="15"/>
      <c r="F24" s="15"/>
      <c r="G24" s="16">
        <f t="shared" si="1"/>
        <v>0</v>
      </c>
      <c r="H24" s="16">
        <f t="shared" si="2"/>
        <v>0</v>
      </c>
      <c r="I24" s="17">
        <f t="shared" si="3"/>
        <v>0</v>
      </c>
      <c r="J24" s="17">
        <f t="shared" si="4"/>
        <v>6.000000000000008</v>
      </c>
      <c r="K24" s="18" t="s">
        <v>38</v>
      </c>
    </row>
    <row r="25" spans="1:11" ht="16.5" customHeight="1" x14ac:dyDescent="0.25">
      <c r="A25" s="12">
        <v>46157</v>
      </c>
      <c r="B25" s="13" t="str">
        <f t="shared" si="0"/>
        <v>Fr</v>
      </c>
      <c r="C25" s="14" t="s">
        <v>4</v>
      </c>
      <c r="D25" s="15">
        <v>0.33333333333333298</v>
      </c>
      <c r="E25" s="15">
        <v>0.6875</v>
      </c>
      <c r="F25" s="15">
        <v>2.0833333333333301E-2</v>
      </c>
      <c r="G25" s="16">
        <f t="shared" si="1"/>
        <v>8.0000000000000089</v>
      </c>
      <c r="H25" s="16">
        <f t="shared" si="2"/>
        <v>8</v>
      </c>
      <c r="I25" s="17">
        <f t="shared" si="3"/>
        <v>0</v>
      </c>
      <c r="J25" s="17">
        <f t="shared" si="4"/>
        <v>6.000000000000008</v>
      </c>
      <c r="K25" s="18"/>
    </row>
    <row r="26" spans="1:11" ht="16.5" customHeight="1" x14ac:dyDescent="0.25">
      <c r="A26" s="12">
        <v>46158</v>
      </c>
      <c r="B26" s="13" t="str">
        <f t="shared" si="0"/>
        <v>Sa</v>
      </c>
      <c r="C26" s="14" t="s">
        <v>22</v>
      </c>
      <c r="D26" s="15"/>
      <c r="E26" s="15"/>
      <c r="F26" s="15"/>
      <c r="G26" s="16">
        <f t="shared" si="1"/>
        <v>0</v>
      </c>
      <c r="H26" s="16">
        <f t="shared" si="2"/>
        <v>0</v>
      </c>
      <c r="I26" s="17">
        <f t="shared" si="3"/>
        <v>0</v>
      </c>
      <c r="J26" s="17">
        <f t="shared" si="4"/>
        <v>6.000000000000008</v>
      </c>
      <c r="K26" s="18"/>
    </row>
    <row r="27" spans="1:11" ht="16.5" customHeight="1" x14ac:dyDescent="0.25">
      <c r="A27" s="12">
        <v>46159</v>
      </c>
      <c r="B27" s="13" t="str">
        <f t="shared" si="0"/>
        <v>So</v>
      </c>
      <c r="C27" s="14" t="s">
        <v>22</v>
      </c>
      <c r="D27" s="15"/>
      <c r="E27" s="15"/>
      <c r="F27" s="15"/>
      <c r="G27" s="16">
        <f t="shared" si="1"/>
        <v>0</v>
      </c>
      <c r="H27" s="16">
        <f t="shared" si="2"/>
        <v>0</v>
      </c>
      <c r="I27" s="17">
        <f t="shared" si="3"/>
        <v>0</v>
      </c>
      <c r="J27" s="17">
        <f t="shared" si="4"/>
        <v>6.000000000000008</v>
      </c>
      <c r="K27" s="18"/>
    </row>
    <row r="28" spans="1:11" ht="16.5" customHeight="1" x14ac:dyDescent="0.25">
      <c r="A28" s="12">
        <v>46160</v>
      </c>
      <c r="B28" s="13" t="str">
        <f t="shared" si="0"/>
        <v>Mo</v>
      </c>
      <c r="C28" s="14" t="s">
        <v>8</v>
      </c>
      <c r="D28" s="15"/>
      <c r="E28" s="15"/>
      <c r="F28" s="15"/>
      <c r="G28" s="16">
        <f t="shared" si="1"/>
        <v>0</v>
      </c>
      <c r="H28" s="16">
        <f t="shared" si="2"/>
        <v>0</v>
      </c>
      <c r="I28" s="17">
        <f t="shared" si="3"/>
        <v>0</v>
      </c>
      <c r="J28" s="17">
        <f t="shared" si="4"/>
        <v>6.000000000000008</v>
      </c>
      <c r="K28" s="18" t="s">
        <v>39</v>
      </c>
    </row>
    <row r="29" spans="1:11" ht="16.5" customHeight="1" x14ac:dyDescent="0.25">
      <c r="A29" s="12">
        <v>46161</v>
      </c>
      <c r="B29" s="13" t="str">
        <f t="shared" si="0"/>
        <v>Di</v>
      </c>
      <c r="C29" s="14" t="s">
        <v>8</v>
      </c>
      <c r="D29" s="15"/>
      <c r="E29" s="15"/>
      <c r="F29" s="15"/>
      <c r="G29" s="16">
        <f t="shared" si="1"/>
        <v>0</v>
      </c>
      <c r="H29" s="16">
        <f t="shared" si="2"/>
        <v>0</v>
      </c>
      <c r="I29" s="17">
        <f t="shared" si="3"/>
        <v>0</v>
      </c>
      <c r="J29" s="17">
        <f t="shared" si="4"/>
        <v>6.000000000000008</v>
      </c>
      <c r="K29" s="18" t="s">
        <v>39</v>
      </c>
    </row>
    <row r="30" spans="1:11" ht="16.5" customHeight="1" x14ac:dyDescent="0.25">
      <c r="A30" s="12">
        <v>46162</v>
      </c>
      <c r="B30" s="13" t="str">
        <f t="shared" si="0"/>
        <v>Mi</v>
      </c>
      <c r="C30" s="14" t="s">
        <v>8</v>
      </c>
      <c r="D30" s="15"/>
      <c r="E30" s="15"/>
      <c r="F30" s="15"/>
      <c r="G30" s="16">
        <f t="shared" si="1"/>
        <v>0</v>
      </c>
      <c r="H30" s="16">
        <f t="shared" si="2"/>
        <v>0</v>
      </c>
      <c r="I30" s="17">
        <f t="shared" si="3"/>
        <v>0</v>
      </c>
      <c r="J30" s="17">
        <f t="shared" si="4"/>
        <v>6.000000000000008</v>
      </c>
      <c r="K30" s="18" t="s">
        <v>39</v>
      </c>
    </row>
    <row r="31" spans="1:11" ht="16.5" customHeight="1" x14ac:dyDescent="0.25">
      <c r="A31" s="12">
        <v>46163</v>
      </c>
      <c r="B31" s="13" t="str">
        <f t="shared" si="0"/>
        <v>Do</v>
      </c>
      <c r="C31" s="14" t="s">
        <v>6</v>
      </c>
      <c r="D31" s="15">
        <v>0.33333333333333298</v>
      </c>
      <c r="E31" s="15">
        <v>0.75</v>
      </c>
      <c r="F31" s="15">
        <v>3.125E-2</v>
      </c>
      <c r="G31" s="16">
        <f t="shared" si="1"/>
        <v>9.2500000000000089</v>
      </c>
      <c r="H31" s="16">
        <f t="shared" si="2"/>
        <v>8</v>
      </c>
      <c r="I31" s="17">
        <f t="shared" si="3"/>
        <v>1.2500000000000089</v>
      </c>
      <c r="J31" s="17">
        <f t="shared" si="4"/>
        <v>7.2500000000000169</v>
      </c>
      <c r="K31" s="18" t="s">
        <v>36</v>
      </c>
    </row>
    <row r="32" spans="1:11" ht="16.5" customHeight="1" x14ac:dyDescent="0.25">
      <c r="A32" s="12">
        <v>46164</v>
      </c>
      <c r="B32" s="13" t="str">
        <f t="shared" si="0"/>
        <v>Fr</v>
      </c>
      <c r="C32" s="14" t="s">
        <v>4</v>
      </c>
      <c r="D32" s="15">
        <v>0.35416666666666702</v>
      </c>
      <c r="E32" s="15">
        <v>0.6875</v>
      </c>
      <c r="F32" s="15">
        <v>2.0833333333333301E-2</v>
      </c>
      <c r="G32" s="16">
        <f t="shared" si="1"/>
        <v>7.499999999999992</v>
      </c>
      <c r="H32" s="16">
        <f t="shared" si="2"/>
        <v>8</v>
      </c>
      <c r="I32" s="17">
        <f t="shared" si="3"/>
        <v>-0.50000000000000799</v>
      </c>
      <c r="J32" s="17">
        <f t="shared" si="4"/>
        <v>6.7500000000000089</v>
      </c>
      <c r="K32" s="18"/>
    </row>
    <row r="33" spans="1:11" ht="16.5" customHeight="1" x14ac:dyDescent="0.25">
      <c r="A33" s="12">
        <v>46165</v>
      </c>
      <c r="B33" s="13" t="str">
        <f t="shared" si="0"/>
        <v>Sa</v>
      </c>
      <c r="C33" s="14" t="s">
        <v>22</v>
      </c>
      <c r="D33" s="15"/>
      <c r="E33" s="15"/>
      <c r="F33" s="15"/>
      <c r="G33" s="16">
        <f t="shared" si="1"/>
        <v>0</v>
      </c>
      <c r="H33" s="16">
        <f t="shared" si="2"/>
        <v>0</v>
      </c>
      <c r="I33" s="17">
        <f t="shared" si="3"/>
        <v>0</v>
      </c>
      <c r="J33" s="17">
        <f t="shared" si="4"/>
        <v>6.7500000000000089</v>
      </c>
      <c r="K33" s="18"/>
    </row>
    <row r="34" spans="1:11" ht="16.5" customHeight="1" x14ac:dyDescent="0.25">
      <c r="A34" s="12">
        <v>46166</v>
      </c>
      <c r="B34" s="13" t="str">
        <f t="shared" si="0"/>
        <v>So</v>
      </c>
      <c r="C34" s="14" t="s">
        <v>22</v>
      </c>
      <c r="D34" s="15"/>
      <c r="E34" s="15"/>
      <c r="F34" s="15"/>
      <c r="G34" s="16">
        <f t="shared" si="1"/>
        <v>0</v>
      </c>
      <c r="H34" s="16">
        <f t="shared" si="2"/>
        <v>0</v>
      </c>
      <c r="I34" s="17">
        <f t="shared" si="3"/>
        <v>0</v>
      </c>
      <c r="J34" s="17">
        <f t="shared" si="4"/>
        <v>6.7500000000000089</v>
      </c>
      <c r="K34" s="18"/>
    </row>
    <row r="35" spans="1:11" ht="16.5" customHeight="1" x14ac:dyDescent="0.25">
      <c r="A35" s="12">
        <v>46167</v>
      </c>
      <c r="B35" s="13" t="str">
        <f t="shared" si="0"/>
        <v>Mo</v>
      </c>
      <c r="C35" s="14" t="s">
        <v>18</v>
      </c>
      <c r="D35" s="15"/>
      <c r="E35" s="15"/>
      <c r="F35" s="15"/>
      <c r="G35" s="16">
        <f t="shared" si="1"/>
        <v>0</v>
      </c>
      <c r="H35" s="16">
        <f t="shared" si="2"/>
        <v>0</v>
      </c>
      <c r="I35" s="17">
        <f t="shared" si="3"/>
        <v>0</v>
      </c>
      <c r="J35" s="17">
        <f t="shared" si="4"/>
        <v>6.7500000000000089</v>
      </c>
      <c r="K35" s="18" t="s">
        <v>40</v>
      </c>
    </row>
    <row r="36" spans="1:11" ht="16.5" customHeight="1" x14ac:dyDescent="0.25">
      <c r="A36" s="12">
        <v>46168</v>
      </c>
      <c r="B36" s="13" t="str">
        <f t="shared" si="0"/>
        <v>Di</v>
      </c>
      <c r="C36" s="14" t="s">
        <v>4</v>
      </c>
      <c r="D36" s="15">
        <v>0.32291666666666702</v>
      </c>
      <c r="E36" s="15">
        <v>0.71875</v>
      </c>
      <c r="F36" s="15">
        <v>3.125E-2</v>
      </c>
      <c r="G36" s="16">
        <f t="shared" si="1"/>
        <v>8.7499999999999911</v>
      </c>
      <c r="H36" s="16">
        <f t="shared" si="2"/>
        <v>8</v>
      </c>
      <c r="I36" s="17">
        <f t="shared" si="3"/>
        <v>0.74999999999999112</v>
      </c>
      <c r="J36" s="17">
        <f t="shared" si="4"/>
        <v>7.5</v>
      </c>
      <c r="K36" s="18"/>
    </row>
    <row r="37" spans="1:11" ht="16.5" customHeight="1" x14ac:dyDescent="0.25">
      <c r="A37" s="12">
        <v>46169</v>
      </c>
      <c r="B37" s="13" t="str">
        <f t="shared" si="0"/>
        <v>Mi</v>
      </c>
      <c r="C37" s="14" t="s">
        <v>6</v>
      </c>
      <c r="D37" s="15">
        <v>0.33333333333333298</v>
      </c>
      <c r="E37" s="15">
        <v>0.79166666666666696</v>
      </c>
      <c r="F37" s="15">
        <v>4.1666666666666699E-2</v>
      </c>
      <c r="G37" s="16">
        <f t="shared" si="1"/>
        <v>10.000000000000014</v>
      </c>
      <c r="H37" s="16">
        <f t="shared" si="2"/>
        <v>8</v>
      </c>
      <c r="I37" s="17">
        <f t="shared" si="3"/>
        <v>2.0000000000000142</v>
      </c>
      <c r="J37" s="17">
        <f t="shared" si="4"/>
        <v>9.5000000000000142</v>
      </c>
      <c r="K37" s="18" t="s">
        <v>36</v>
      </c>
    </row>
    <row r="38" spans="1:11" ht="16.5" customHeight="1" x14ac:dyDescent="0.25">
      <c r="A38" s="12">
        <v>46170</v>
      </c>
      <c r="B38" s="13" t="str">
        <f t="shared" si="0"/>
        <v>Do</v>
      </c>
      <c r="C38" s="14" t="s">
        <v>4</v>
      </c>
      <c r="D38" s="15">
        <v>0.33333333333333298</v>
      </c>
      <c r="E38" s="15">
        <v>0.64583333333333304</v>
      </c>
      <c r="F38" s="15">
        <v>2.0833333333333301E-2</v>
      </c>
      <c r="G38" s="16">
        <f t="shared" si="1"/>
        <v>7.0000000000000018</v>
      </c>
      <c r="H38" s="16">
        <f t="shared" si="2"/>
        <v>8</v>
      </c>
      <c r="I38" s="17">
        <f t="shared" si="3"/>
        <v>-0.99999999999999822</v>
      </c>
      <c r="J38" s="17">
        <f t="shared" si="4"/>
        <v>8.500000000000016</v>
      </c>
      <c r="K38" s="18"/>
    </row>
    <row r="39" spans="1:11" ht="16.5" customHeight="1" x14ac:dyDescent="0.25">
      <c r="A39" s="12">
        <v>46171</v>
      </c>
      <c r="B39" s="13" t="str">
        <f t="shared" si="0"/>
        <v>Fr</v>
      </c>
      <c r="C39" s="14" t="s">
        <v>4</v>
      </c>
      <c r="D39" s="15">
        <v>0.375</v>
      </c>
      <c r="E39" s="15">
        <v>0.72916666666666696</v>
      </c>
      <c r="F39" s="15">
        <v>2.0833333333333301E-2</v>
      </c>
      <c r="G39" s="16">
        <f t="shared" si="1"/>
        <v>8.0000000000000071</v>
      </c>
      <c r="H39" s="16">
        <f t="shared" si="2"/>
        <v>8</v>
      </c>
      <c r="I39" s="17">
        <f t="shared" si="3"/>
        <v>0</v>
      </c>
      <c r="J39" s="17">
        <f t="shared" si="4"/>
        <v>8.500000000000016</v>
      </c>
      <c r="K39" s="18"/>
    </row>
    <row r="40" spans="1:11" ht="16.5" customHeight="1" x14ac:dyDescent="0.25">
      <c r="A40" s="12">
        <v>46172</v>
      </c>
      <c r="B40" s="13" t="str">
        <f t="shared" si="0"/>
        <v>Sa</v>
      </c>
      <c r="C40" s="14" t="s">
        <v>22</v>
      </c>
      <c r="D40" s="15"/>
      <c r="E40" s="15"/>
      <c r="F40" s="15"/>
      <c r="G40" s="16">
        <f t="shared" si="1"/>
        <v>0</v>
      </c>
      <c r="H40" s="16">
        <f t="shared" si="2"/>
        <v>0</v>
      </c>
      <c r="I40" s="17">
        <f t="shared" si="3"/>
        <v>0</v>
      </c>
      <c r="J40" s="17">
        <f t="shared" si="4"/>
        <v>8.500000000000016</v>
      </c>
      <c r="K40" s="18"/>
    </row>
    <row r="41" spans="1:11" ht="16.5" customHeight="1" x14ac:dyDescent="0.25">
      <c r="A41" s="12">
        <v>46173</v>
      </c>
      <c r="B41" s="13" t="str">
        <f t="shared" si="0"/>
        <v>So</v>
      </c>
      <c r="C41" s="14" t="s">
        <v>22</v>
      </c>
      <c r="D41" s="15"/>
      <c r="E41" s="15"/>
      <c r="F41" s="15"/>
      <c r="G41" s="16">
        <f t="shared" si="1"/>
        <v>0</v>
      </c>
      <c r="H41" s="16">
        <f t="shared" si="2"/>
        <v>0</v>
      </c>
      <c r="I41" s="17">
        <f t="shared" si="3"/>
        <v>0</v>
      </c>
      <c r="J41" s="17">
        <f t="shared" si="4"/>
        <v>8.500000000000016</v>
      </c>
      <c r="K41" s="18"/>
    </row>
    <row r="42" spans="1:11" ht="19.5" customHeight="1" x14ac:dyDescent="0.25">
      <c r="A42" s="6" t="s">
        <v>41</v>
      </c>
      <c r="B42" s="6"/>
      <c r="C42" s="6"/>
      <c r="D42" s="6"/>
      <c r="E42" s="6"/>
      <c r="F42" s="6"/>
      <c r="G42" s="19">
        <f>SUM(G11:G41)</f>
        <v>117.00000000000003</v>
      </c>
      <c r="H42" s="19">
        <f>SUM(H11:H41)</f>
        <v>112</v>
      </c>
      <c r="I42" s="20">
        <f>SUM(I11:I41)</f>
        <v>5.000000000000016</v>
      </c>
      <c r="J42" s="20">
        <f>J41</f>
        <v>8.500000000000016</v>
      </c>
      <c r="K42" s="21"/>
    </row>
    <row r="43" spans="1:11" ht="7.5" customHeight="1" x14ac:dyDescent="0.25"/>
    <row r="44" spans="1:11" ht="21.75" customHeight="1" x14ac:dyDescent="0.25">
      <c r="A44" s="7" t="s">
        <v>42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5" customHeight="1" x14ac:dyDescent="0.25">
      <c r="A45" s="22" t="s">
        <v>43</v>
      </c>
      <c r="C45" s="23">
        <f>G42</f>
        <v>117.00000000000003</v>
      </c>
      <c r="E45" s="22" t="s">
        <v>44</v>
      </c>
      <c r="G45" s="24">
        <f>COUNTIF($C$11:$C$41,"Arbeit")+COUNTIF($C$11:$C$41,"Homeoffice")</f>
        <v>14</v>
      </c>
      <c r="I45" s="5" t="s">
        <v>45</v>
      </c>
      <c r="J45" s="5"/>
      <c r="K45" s="5"/>
    </row>
    <row r="46" spans="1:11" x14ac:dyDescent="0.25">
      <c r="A46" s="22" t="s">
        <v>46</v>
      </c>
      <c r="C46" s="23">
        <f>H42</f>
        <v>112</v>
      </c>
      <c r="E46" s="22" t="s">
        <v>47</v>
      </c>
      <c r="G46" s="24">
        <f>COUNTIF($C$11:$C$41,"Urlaub")</f>
        <v>3</v>
      </c>
      <c r="I46" s="5"/>
      <c r="J46" s="5"/>
      <c r="K46" s="5"/>
    </row>
    <row r="47" spans="1:11" x14ac:dyDescent="0.25">
      <c r="A47" s="22" t="s">
        <v>48</v>
      </c>
      <c r="C47" s="25">
        <f>I42</f>
        <v>5.000000000000016</v>
      </c>
      <c r="E47" s="22" t="s">
        <v>49</v>
      </c>
      <c r="G47" s="24">
        <f>COUNTIF($C$11:$C$41,"Krankheit")</f>
        <v>1</v>
      </c>
      <c r="I47" s="5"/>
      <c r="J47" s="5"/>
      <c r="K47" s="5"/>
    </row>
    <row r="48" spans="1:11" x14ac:dyDescent="0.25">
      <c r="A48" s="22" t="s">
        <v>50</v>
      </c>
      <c r="C48" s="25">
        <f>$H$7</f>
        <v>3.5</v>
      </c>
      <c r="E48" s="22" t="s">
        <v>51</v>
      </c>
      <c r="G48" s="24">
        <f>COUNTIF($C$11:$C$41,"Feiertag")</f>
        <v>3</v>
      </c>
      <c r="I48" s="5"/>
      <c r="J48" s="5"/>
      <c r="K48" s="5"/>
    </row>
    <row r="49" spans="1:11" ht="15.75" x14ac:dyDescent="0.25">
      <c r="A49" s="22" t="s">
        <v>52</v>
      </c>
      <c r="C49" s="26">
        <f>J42</f>
        <v>8.500000000000016</v>
      </c>
      <c r="E49" s="22" t="s">
        <v>53</v>
      </c>
      <c r="G49" s="27" t="s">
        <v>7</v>
      </c>
    </row>
    <row r="51" spans="1:11" x14ac:dyDescent="0.25">
      <c r="A51" s="4"/>
      <c r="B51" s="4"/>
      <c r="C51" s="4"/>
      <c r="E51" s="4"/>
      <c r="F51" s="4"/>
      <c r="G51" s="4"/>
    </row>
    <row r="52" spans="1:11" x14ac:dyDescent="0.25">
      <c r="A52" s="3" t="s">
        <v>54</v>
      </c>
      <c r="B52" s="3"/>
      <c r="C52" s="3"/>
      <c r="E52" s="3" t="s">
        <v>55</v>
      </c>
      <c r="F52" s="3"/>
      <c r="G52" s="3"/>
    </row>
    <row r="54" spans="1:11" ht="30" customHeight="1" x14ac:dyDescent="0.25">
      <c r="A54" s="2" t="s">
        <v>56</v>
      </c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mergeCells count="24">
    <mergeCell ref="A52:C52"/>
    <mergeCell ref="E52:G52"/>
    <mergeCell ref="A54:K54"/>
    <mergeCell ref="H6:I6"/>
    <mergeCell ref="H7:I7"/>
    <mergeCell ref="A9:K9"/>
    <mergeCell ref="A42:F42"/>
    <mergeCell ref="A44:K44"/>
    <mergeCell ref="I45:K48"/>
    <mergeCell ref="A51:C51"/>
    <mergeCell ref="E51:G51"/>
    <mergeCell ref="A6:B6"/>
    <mergeCell ref="C6:D6"/>
    <mergeCell ref="F6:G6"/>
    <mergeCell ref="A7:B7"/>
    <mergeCell ref="C7:D7"/>
    <mergeCell ref="F7:G7"/>
    <mergeCell ref="A1:K1"/>
    <mergeCell ref="A2:K2"/>
    <mergeCell ref="A3:K3"/>
    <mergeCell ref="A5:B5"/>
    <mergeCell ref="C5:D5"/>
    <mergeCell ref="F5:G5"/>
    <mergeCell ref="H5:I5"/>
  </mergeCells>
  <conditionalFormatting sqref="A11:K41">
    <cfRule type="expression" dxfId="5" priority="2">
      <formula>WEEKDAY($A11,2)&gt;5</formula>
    </cfRule>
    <cfRule type="expression" dxfId="4" priority="3">
      <formula>OR($C11="Urlaub",$C11="Krankheit",$C11="Feiertag")</formula>
    </cfRule>
  </conditionalFormatting>
  <conditionalFormatting sqref="I11:J42">
    <cfRule type="cellIs" dxfId="3" priority="4" operator="greaterThan">
      <formula>0</formula>
    </cfRule>
    <cfRule type="cellIs" dxfId="2" priority="5" operator="lessThan">
      <formula>0</formula>
    </cfRule>
  </conditionalFormatting>
  <dataValidations count="2">
    <dataValidation type="list" allowBlank="1" errorTitle="Ungültige Eingabe" error="Bitte einen Tagestyp aus der Liste wählen." sqref="C11:C41" xr:uid="{00000000-0002-0000-0000-000000000000}">
      <formula1>$N$2:$N$7</formula1>
      <formula2>0</formula2>
    </dataValidation>
    <dataValidation type="list" allowBlank="1" sqref="G49" xr:uid="{00000000-0002-0000-0000-000001000000}">
      <formula1>$O$2:$O$4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F4B7C"/>
    <pageSetUpPr fitToPage="1"/>
  </sheetPr>
  <dimension ref="A1:H22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13" customWidth="1"/>
    <col min="2" max="4" width="11" customWidth="1"/>
    <col min="5" max="5" width="12" customWidth="1"/>
    <col min="6" max="7" width="11" customWidth="1"/>
    <col min="8" max="8" width="30" customWidth="1"/>
  </cols>
  <sheetData>
    <row r="1" spans="1:8" ht="31.5" customHeight="1" x14ac:dyDescent="0.25">
      <c r="A1" s="1" t="s">
        <v>57</v>
      </c>
      <c r="B1" s="1"/>
      <c r="C1" s="1"/>
      <c r="D1" s="1"/>
      <c r="E1" s="1"/>
      <c r="F1" s="1"/>
      <c r="G1" s="1"/>
      <c r="H1" s="1"/>
    </row>
    <row r="2" spans="1:8" ht="19.5" customHeight="1" x14ac:dyDescent="0.25">
      <c r="A2" s="10" t="s">
        <v>58</v>
      </c>
      <c r="B2" s="10"/>
      <c r="C2" s="10"/>
      <c r="D2" s="10"/>
      <c r="E2" s="10"/>
      <c r="F2" s="10"/>
      <c r="G2" s="10"/>
      <c r="H2" s="10"/>
    </row>
    <row r="3" spans="1:8" ht="3.75" customHeight="1" x14ac:dyDescent="0.25">
      <c r="A3" s="9"/>
      <c r="B3" s="9"/>
      <c r="C3" s="9"/>
      <c r="D3" s="9"/>
      <c r="E3" s="9"/>
      <c r="F3" s="9"/>
      <c r="G3" s="9"/>
      <c r="H3" s="9"/>
    </row>
    <row r="5" spans="1:8" x14ac:dyDescent="0.25">
      <c r="A5" s="8" t="s">
        <v>59</v>
      </c>
      <c r="B5" s="8"/>
      <c r="C5" s="28">
        <v>0</v>
      </c>
    </row>
    <row r="6" spans="1:8" ht="6" customHeight="1" x14ac:dyDescent="0.25"/>
    <row r="7" spans="1:8" ht="25.5" customHeight="1" x14ac:dyDescent="0.25">
      <c r="A7" s="11" t="s">
        <v>60</v>
      </c>
      <c r="B7" s="11" t="s">
        <v>31</v>
      </c>
      <c r="C7" s="11" t="s">
        <v>30</v>
      </c>
      <c r="D7" s="11" t="s">
        <v>32</v>
      </c>
      <c r="E7" s="11" t="s">
        <v>61</v>
      </c>
      <c r="F7" s="11" t="s">
        <v>47</v>
      </c>
      <c r="G7" s="11" t="s">
        <v>62</v>
      </c>
      <c r="H7" s="11" t="s">
        <v>63</v>
      </c>
    </row>
    <row r="8" spans="1:8" ht="16.5" customHeight="1" x14ac:dyDescent="0.25">
      <c r="A8" s="29" t="s">
        <v>64</v>
      </c>
      <c r="B8" s="30">
        <v>170</v>
      </c>
      <c r="C8" s="30">
        <v>172</v>
      </c>
      <c r="D8" s="17">
        <f t="shared" ref="D8:D19" si="0">C8-B8</f>
        <v>2</v>
      </c>
      <c r="E8" s="17">
        <f>$C$5+D8</f>
        <v>2</v>
      </c>
      <c r="F8" s="31">
        <v>0</v>
      </c>
      <c r="G8" s="31">
        <v>1</v>
      </c>
      <c r="H8" s="18"/>
    </row>
    <row r="9" spans="1:8" ht="16.5" customHeight="1" x14ac:dyDescent="0.25">
      <c r="A9" s="32" t="s">
        <v>65</v>
      </c>
      <c r="B9" s="30">
        <v>160</v>
      </c>
      <c r="C9" s="30">
        <v>158.5</v>
      </c>
      <c r="D9" s="33">
        <f t="shared" si="0"/>
        <v>-1.5</v>
      </c>
      <c r="E9" s="33">
        <f t="shared" ref="E9:E19" si="1">E8+D9</f>
        <v>0.5</v>
      </c>
      <c r="F9" s="31">
        <v>2</v>
      </c>
      <c r="G9" s="31">
        <v>0</v>
      </c>
      <c r="H9" s="18"/>
    </row>
    <row r="10" spans="1:8" ht="16.5" customHeight="1" x14ac:dyDescent="0.25">
      <c r="A10" s="29" t="s">
        <v>66</v>
      </c>
      <c r="B10" s="30">
        <v>176</v>
      </c>
      <c r="C10" s="30">
        <v>178.5</v>
      </c>
      <c r="D10" s="17">
        <f t="shared" si="0"/>
        <v>2.5</v>
      </c>
      <c r="E10" s="17">
        <f t="shared" si="1"/>
        <v>3</v>
      </c>
      <c r="F10" s="31">
        <v>0</v>
      </c>
      <c r="G10" s="31">
        <v>0</v>
      </c>
      <c r="H10" s="18"/>
    </row>
    <row r="11" spans="1:8" ht="16.5" customHeight="1" x14ac:dyDescent="0.25">
      <c r="A11" s="32" t="s">
        <v>67</v>
      </c>
      <c r="B11" s="30">
        <v>168</v>
      </c>
      <c r="C11" s="30">
        <v>168.5</v>
      </c>
      <c r="D11" s="33">
        <f t="shared" si="0"/>
        <v>0.5</v>
      </c>
      <c r="E11" s="33">
        <f t="shared" si="1"/>
        <v>3.5</v>
      </c>
      <c r="F11" s="31">
        <v>3</v>
      </c>
      <c r="G11" s="31">
        <v>0</v>
      </c>
      <c r="H11" s="18"/>
    </row>
    <row r="12" spans="1:8" ht="16.5" customHeight="1" x14ac:dyDescent="0.25">
      <c r="A12" s="29" t="s">
        <v>68</v>
      </c>
      <c r="B12" s="16">
        <f>Monatsnachweis!H42</f>
        <v>112</v>
      </c>
      <c r="C12" s="16">
        <f>Monatsnachweis!G42</f>
        <v>117.00000000000003</v>
      </c>
      <c r="D12" s="17">
        <f t="shared" si="0"/>
        <v>5.0000000000000284</v>
      </c>
      <c r="E12" s="17">
        <f t="shared" si="1"/>
        <v>8.5000000000000284</v>
      </c>
      <c r="F12" s="34">
        <f>Monatsnachweis!G46</f>
        <v>3</v>
      </c>
      <c r="G12" s="34">
        <f>Monatsnachweis!G47</f>
        <v>1</v>
      </c>
      <c r="H12" s="35" t="s">
        <v>69</v>
      </c>
    </row>
    <row r="13" spans="1:8" ht="16.5" customHeight="1" x14ac:dyDescent="0.25">
      <c r="A13" s="32" t="s">
        <v>70</v>
      </c>
      <c r="B13" s="30">
        <v>176</v>
      </c>
      <c r="C13" s="30">
        <v>179</v>
      </c>
      <c r="D13" s="33">
        <f t="shared" si="0"/>
        <v>3</v>
      </c>
      <c r="E13" s="33">
        <f t="shared" si="1"/>
        <v>11.500000000000028</v>
      </c>
      <c r="F13" s="31">
        <v>0</v>
      </c>
      <c r="G13" s="31">
        <v>0</v>
      </c>
      <c r="H13" s="18"/>
    </row>
    <row r="14" spans="1:8" ht="16.5" customHeight="1" x14ac:dyDescent="0.25">
      <c r="A14" s="29" t="s">
        <v>71</v>
      </c>
      <c r="B14" s="30">
        <v>184</v>
      </c>
      <c r="C14" s="30">
        <v>180</v>
      </c>
      <c r="D14" s="17">
        <f t="shared" si="0"/>
        <v>-4</v>
      </c>
      <c r="E14" s="17">
        <f t="shared" si="1"/>
        <v>7.5000000000000284</v>
      </c>
      <c r="F14" s="31">
        <v>5</v>
      </c>
      <c r="G14" s="31">
        <v>0</v>
      </c>
      <c r="H14" s="35" t="s">
        <v>72</v>
      </c>
    </row>
    <row r="15" spans="1:8" ht="16.5" customHeight="1" x14ac:dyDescent="0.25">
      <c r="A15" s="32" t="s">
        <v>73</v>
      </c>
      <c r="B15" s="30">
        <v>168</v>
      </c>
      <c r="C15" s="30">
        <v>171</v>
      </c>
      <c r="D15" s="33">
        <f t="shared" si="0"/>
        <v>3</v>
      </c>
      <c r="E15" s="33">
        <f t="shared" si="1"/>
        <v>10.500000000000028</v>
      </c>
      <c r="F15" s="31">
        <v>8</v>
      </c>
      <c r="G15" s="31">
        <v>0</v>
      </c>
      <c r="H15" s="18"/>
    </row>
    <row r="16" spans="1:8" ht="16.5" customHeight="1" x14ac:dyDescent="0.25">
      <c r="A16" s="29" t="s">
        <v>74</v>
      </c>
      <c r="B16" s="30">
        <v>176</v>
      </c>
      <c r="C16" s="30">
        <v>178</v>
      </c>
      <c r="D16" s="17">
        <f t="shared" si="0"/>
        <v>2</v>
      </c>
      <c r="E16" s="17">
        <f t="shared" si="1"/>
        <v>12.500000000000028</v>
      </c>
      <c r="F16" s="31">
        <v>0</v>
      </c>
      <c r="G16" s="31">
        <v>2</v>
      </c>
      <c r="H16" s="18"/>
    </row>
    <row r="17" spans="1:8" ht="16.5" customHeight="1" x14ac:dyDescent="0.25">
      <c r="A17" s="32" t="s">
        <v>75</v>
      </c>
      <c r="B17" s="30">
        <v>176</v>
      </c>
      <c r="C17" s="30">
        <v>176</v>
      </c>
      <c r="D17" s="33">
        <f t="shared" si="0"/>
        <v>0</v>
      </c>
      <c r="E17" s="33">
        <f t="shared" si="1"/>
        <v>12.500000000000028</v>
      </c>
      <c r="F17" s="31">
        <v>2</v>
      </c>
      <c r="G17" s="31">
        <v>0</v>
      </c>
      <c r="H17" s="18"/>
    </row>
    <row r="18" spans="1:8" ht="16.5" customHeight="1" x14ac:dyDescent="0.25">
      <c r="A18" s="29" t="s">
        <v>76</v>
      </c>
      <c r="B18" s="30">
        <v>168</v>
      </c>
      <c r="C18" s="30">
        <v>172.5</v>
      </c>
      <c r="D18" s="17">
        <f t="shared" si="0"/>
        <v>4.5</v>
      </c>
      <c r="E18" s="17">
        <f t="shared" si="1"/>
        <v>17.000000000000028</v>
      </c>
      <c r="F18" s="31">
        <v>0</v>
      </c>
      <c r="G18" s="31">
        <v>0</v>
      </c>
      <c r="H18" s="18"/>
    </row>
    <row r="19" spans="1:8" ht="16.5" customHeight="1" x14ac:dyDescent="0.25">
      <c r="A19" s="32" t="s">
        <v>77</v>
      </c>
      <c r="B19" s="30">
        <v>160</v>
      </c>
      <c r="C19" s="30">
        <v>158</v>
      </c>
      <c r="D19" s="33">
        <f t="shared" si="0"/>
        <v>-2</v>
      </c>
      <c r="E19" s="33">
        <f t="shared" si="1"/>
        <v>15.000000000000028</v>
      </c>
      <c r="F19" s="31">
        <v>6</v>
      </c>
      <c r="G19" s="31">
        <v>1</v>
      </c>
      <c r="H19" s="18"/>
    </row>
    <row r="20" spans="1:8" ht="19.5" customHeight="1" x14ac:dyDescent="0.25">
      <c r="A20" s="36" t="s">
        <v>78</v>
      </c>
      <c r="B20" s="37">
        <f>SUM(B8:B19)</f>
        <v>1994</v>
      </c>
      <c r="C20" s="37">
        <f>SUM(C8:C19)</f>
        <v>2009</v>
      </c>
      <c r="D20" s="38">
        <f>SUM(D8:D19)</f>
        <v>15.000000000000028</v>
      </c>
      <c r="E20" s="38">
        <f>E19</f>
        <v>15.000000000000028</v>
      </c>
      <c r="F20" s="39">
        <f>SUM(F8:F19)</f>
        <v>29</v>
      </c>
      <c r="G20" s="39">
        <f>SUM(G8:G19)</f>
        <v>5</v>
      </c>
      <c r="H20" s="40"/>
    </row>
    <row r="22" spans="1:8" ht="30" customHeight="1" x14ac:dyDescent="0.25">
      <c r="A22" s="2" t="s">
        <v>79</v>
      </c>
      <c r="B22" s="2"/>
      <c r="C22" s="2"/>
      <c r="D22" s="2"/>
      <c r="E22" s="2"/>
      <c r="F22" s="2"/>
      <c r="G22" s="2"/>
      <c r="H22" s="2"/>
    </row>
  </sheetData>
  <mergeCells count="5">
    <mergeCell ref="A1:H1"/>
    <mergeCell ref="A2:H2"/>
    <mergeCell ref="A3:H3"/>
    <mergeCell ref="A5:B5"/>
    <mergeCell ref="A22:H22"/>
  </mergeCells>
  <conditionalFormatting sqref="D8:E19">
    <cfRule type="cellIs" dxfId="1" priority="2" operator="greaterThan">
      <formula>0</formula>
    </cfRule>
    <cfRule type="cellIs" dxfId="0" priority="3" operator="lessThan">
      <formula>0</formula>
    </cfRule>
  </conditionalFormatting>
  <pageMargins left="0.75" right="0.75" top="1" bottom="1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Monatsnachweis</vt:lpstr>
      <vt:lpstr>Jahresübersicht</vt:lpstr>
      <vt:lpstr>Jahresübersicht!Druckbereich</vt:lpstr>
      <vt:lpstr>Monatsnachweis!Druckbereich</vt:lpstr>
      <vt:lpstr>Monatsnachweis!Drucktitel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2026-08-20T08:41:37Z</dcterms:created>
  <dcterms:modified xsi:type="dcterms:W3CDTF">2026-08-21T09:52:42Z</dcterms:modified>
  <dc:language>en-US</dc:language>
</cp:coreProperties>
</file>