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EE2839D1-A651-4B33-8D7A-ECDC99FD2104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Gewichtskontrolle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58" i="1" l="1"/>
  <c r="F58" i="1"/>
  <c r="E58" i="1"/>
  <c r="G57" i="1"/>
  <c r="F57" i="1"/>
  <c r="E57" i="1"/>
  <c r="G56" i="1"/>
  <c r="F56" i="1"/>
  <c r="E56" i="1"/>
  <c r="G55" i="1"/>
  <c r="F55" i="1"/>
  <c r="E55" i="1"/>
  <c r="G54" i="1"/>
  <c r="F54" i="1"/>
  <c r="E54" i="1"/>
  <c r="G53" i="1"/>
  <c r="F53" i="1"/>
  <c r="E53" i="1"/>
  <c r="G52" i="1"/>
  <c r="F52" i="1"/>
  <c r="E52" i="1"/>
  <c r="G51" i="1"/>
  <c r="F51" i="1"/>
  <c r="E51" i="1"/>
  <c r="G50" i="1"/>
  <c r="F50" i="1"/>
  <c r="E50" i="1"/>
  <c r="G49" i="1"/>
  <c r="F49" i="1"/>
  <c r="E49" i="1"/>
  <c r="G48" i="1"/>
  <c r="F48" i="1"/>
  <c r="E48" i="1"/>
  <c r="G47" i="1"/>
  <c r="F47" i="1"/>
  <c r="E47" i="1"/>
  <c r="G46" i="1"/>
  <c r="F46" i="1"/>
  <c r="E46" i="1"/>
  <c r="G45" i="1"/>
  <c r="F45" i="1"/>
  <c r="E45" i="1"/>
  <c r="G44" i="1"/>
  <c r="F44" i="1"/>
  <c r="E44" i="1"/>
  <c r="G43" i="1"/>
  <c r="F43" i="1"/>
  <c r="E43" i="1"/>
  <c r="G42" i="1"/>
  <c r="F42" i="1"/>
  <c r="E42" i="1"/>
  <c r="G41" i="1"/>
  <c r="F41" i="1"/>
  <c r="E41" i="1"/>
  <c r="G40" i="1"/>
  <c r="F40" i="1"/>
  <c r="E40" i="1"/>
  <c r="G39" i="1"/>
  <c r="F39" i="1"/>
  <c r="E39" i="1"/>
  <c r="G38" i="1"/>
  <c r="F38" i="1"/>
  <c r="E38" i="1"/>
  <c r="G37" i="1"/>
  <c r="F37" i="1"/>
  <c r="E37" i="1"/>
  <c r="G36" i="1"/>
  <c r="F36" i="1"/>
  <c r="E36" i="1"/>
  <c r="G35" i="1"/>
  <c r="F35" i="1"/>
  <c r="E35" i="1"/>
  <c r="G34" i="1"/>
  <c r="F34" i="1"/>
  <c r="E34" i="1"/>
  <c r="G33" i="1"/>
  <c r="F33" i="1"/>
  <c r="E33" i="1"/>
  <c r="G32" i="1"/>
  <c r="F32" i="1"/>
  <c r="E32" i="1"/>
  <c r="G31" i="1"/>
  <c r="F31" i="1"/>
  <c r="E31" i="1"/>
  <c r="G30" i="1"/>
  <c r="F30" i="1"/>
  <c r="E30" i="1"/>
  <c r="G29" i="1"/>
  <c r="F29" i="1"/>
  <c r="E29" i="1"/>
  <c r="G28" i="1"/>
  <c r="F28" i="1"/>
  <c r="E28" i="1"/>
  <c r="O27" i="1"/>
  <c r="G27" i="1"/>
  <c r="F27" i="1"/>
  <c r="E27" i="1"/>
  <c r="O26" i="1"/>
  <c r="G26" i="1"/>
  <c r="F26" i="1"/>
  <c r="E26" i="1"/>
  <c r="G25" i="1"/>
  <c r="F25" i="1"/>
  <c r="E25" i="1"/>
  <c r="G24" i="1"/>
  <c r="F24" i="1"/>
  <c r="E24" i="1"/>
  <c r="G23" i="1"/>
  <c r="F23" i="1"/>
  <c r="E23" i="1"/>
  <c r="G22" i="1"/>
  <c r="F22" i="1"/>
  <c r="E22" i="1"/>
  <c r="O21" i="1"/>
  <c r="O24" i="1" s="1"/>
  <c r="O25" i="1" s="1"/>
  <c r="G21" i="1"/>
  <c r="F21" i="1"/>
  <c r="E21" i="1"/>
  <c r="O20" i="1"/>
  <c r="G20" i="1"/>
  <c r="F20" i="1"/>
  <c r="E20" i="1"/>
  <c r="O19" i="1"/>
  <c r="G19" i="1"/>
  <c r="F19" i="1"/>
  <c r="E19" i="1"/>
  <c r="O18" i="1"/>
  <c r="G18" i="1"/>
  <c r="F18" i="1"/>
  <c r="E18" i="1"/>
  <c r="O17" i="1"/>
  <c r="G17" i="1"/>
  <c r="F17" i="1"/>
  <c r="E17" i="1"/>
  <c r="G16" i="1"/>
  <c r="F16" i="1"/>
  <c r="E16" i="1"/>
  <c r="G15" i="1"/>
  <c r="F15" i="1"/>
  <c r="E15" i="1"/>
  <c r="G14" i="1"/>
  <c r="F14" i="1"/>
  <c r="E14" i="1"/>
  <c r="G13" i="1"/>
  <c r="F13" i="1"/>
  <c r="E13" i="1"/>
  <c r="G12" i="1"/>
  <c r="F12" i="1"/>
  <c r="E12" i="1"/>
  <c r="G11" i="1"/>
  <c r="F11" i="1"/>
  <c r="E11" i="1"/>
  <c r="G10" i="1"/>
  <c r="F10" i="1"/>
  <c r="E10" i="1"/>
  <c r="G9" i="1"/>
  <c r="F9" i="1"/>
  <c r="E9" i="1"/>
  <c r="G8" i="1"/>
  <c r="F8" i="1"/>
  <c r="E8" i="1"/>
  <c r="G7" i="1"/>
  <c r="O22" i="1" l="1"/>
  <c r="O23" i="1" s="1"/>
</calcChain>
</file>

<file path=xl/sharedStrings.xml><?xml version="1.0" encoding="utf-8"?>
<sst xmlns="http://schemas.openxmlformats.org/spreadsheetml/2006/main" count="65" uniqueCount="64">
  <si>
    <t>PROFIL  ·  EINSTELLUNGEN</t>
  </si>
  <si>
    <t>Wöchentliches Wiegeprotokoll  ·  Gelbe Felder ausfüllen  ·  Alle anderen Werte werden automatisch berechnet</t>
  </si>
  <si>
    <t>Bitte hier Ihre persönlichen Angaben eintragen</t>
  </si>
  <si>
    <t>KW</t>
  </si>
  <si>
    <t>Datum</t>
  </si>
  <si>
    <t>Gewicht
(kg)</t>
  </si>
  <si>
    <t>Diff.
Vorwoche</t>
  </si>
  <si>
    <t>Diff.
Start</t>
  </si>
  <si>
    <t>BMI</t>
  </si>
  <si>
    <t>Taillen-
umfang (cm)</t>
  </si>
  <si>
    <t>Hüft-
umfang (cm)</t>
  </si>
  <si>
    <t>Notizen</t>
  </si>
  <si>
    <t xml:space="preserve">  ▸  Persönliche Angaben</t>
  </si>
  <si>
    <t>—</t>
  </si>
  <si>
    <t>Startmessung</t>
  </si>
  <si>
    <t>Name</t>
  </si>
  <si>
    <t>Max Mustermann</t>
  </si>
  <si>
    <t>Leichter Rückgang</t>
  </si>
  <si>
    <t>Geburtsdatum</t>
  </si>
  <si>
    <t>Erkältung – wenig Sport</t>
  </si>
  <si>
    <t>Geschlecht</t>
  </si>
  <si>
    <t>Männlich</t>
  </si>
  <si>
    <t>Größe (cm)</t>
  </si>
  <si>
    <t>Sporturlaub</t>
  </si>
  <si>
    <t>Startgewicht (kg)</t>
  </si>
  <si>
    <t>Sehr gute Woche</t>
  </si>
  <si>
    <t>Zielgewicht (kg)</t>
  </si>
  <si>
    <t>Startdatum</t>
  </si>
  <si>
    <t>Festessen am Wochenende</t>
  </si>
  <si>
    <t>Zieldatum</t>
  </si>
  <si>
    <t>Wohlbefinden deutlich besser</t>
  </si>
  <si>
    <t xml:space="preserve">  ▸  Automatische Auswertung</t>
  </si>
  <si>
    <t>Neue Laufschuhe</t>
  </si>
  <si>
    <t>Start-BMI</t>
  </si>
  <si>
    <t>Ziel-BMI</t>
  </si>
  <si>
    <t>Arzttermin – Werte positiv</t>
  </si>
  <si>
    <t>Abzunehmen (kg)</t>
  </si>
  <si>
    <t>Verbleibende Tage</t>
  </si>
  <si>
    <t>Plateau-Phase</t>
  </si>
  <si>
    <t>Akt. Gewicht (kg)</t>
  </si>
  <si>
    <t>Akt. BMI</t>
  </si>
  <si>
    <t>Motivationsschub</t>
  </si>
  <si>
    <t>BMI-Kategorie</t>
  </si>
  <si>
    <t>Veränd. gesamt</t>
  </si>
  <si>
    <t>Reise – ausgewogen ernährt</t>
  </si>
  <si>
    <t>Zielerreichung</t>
  </si>
  <si>
    <t>Zwischenstandmessung</t>
  </si>
  <si>
    <t>Ø wöch. Abnahme</t>
  </si>
  <si>
    <t>Ausgefüllte Wochen</t>
  </si>
  <si>
    <t xml:space="preserve">  ▸  BMI-Referenz (WHO)</t>
  </si>
  <si>
    <t>Untergewicht</t>
  </si>
  <si>
    <t>&lt; 18,5</t>
  </si>
  <si>
    <t>Normalgewicht</t>
  </si>
  <si>
    <t>18,5 – 24,9</t>
  </si>
  <si>
    <t>Übergewicht</t>
  </si>
  <si>
    <t>25,0 – 29,9</t>
  </si>
  <si>
    <t>Adipositas</t>
  </si>
  <si>
    <t>≥ 30,0</t>
  </si>
  <si>
    <t xml:space="preserve">  ▸  Hinweise</t>
  </si>
  <si>
    <t xml:space="preserve">  ·  Immer morgens, nüchtern wiegen</t>
  </si>
  <si>
    <t xml:space="preserve">  ·  Gleiche Uhrzeit &amp; gleiche Waage</t>
  </si>
  <si>
    <t xml:space="preserve">  ·  Gewicht (D-Spalte) wöchentlich eintragen</t>
  </si>
  <si>
    <t xml:space="preserve">  ·  Profil-Daten rechts anpassen</t>
  </si>
  <si>
    <t>GEWICHTSKONTROLLE  ·  VORLAGE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</si>
</sst>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.mm\.yyyy"/>
    <numFmt numFmtId="165" formatCode="0.0"/>
    <numFmt numFmtId="166" formatCode="\+0.0;\-0.0;\-"/>
    <numFmt numFmtId="167" formatCode="\+0.0;\-0.0;0.0"/>
    <numFmt numFmtId="168" formatCode="\+0.00;\-0.00;0.00"/>
  </numFmts>
  <fonts count="17" x14ac:knownFonts="1">
    <font>
      <sz val="11"/>
      <color theme="1"/>
      <name val="Calibri"/>
      <family val="2"/>
      <charset val="1"/>
    </font>
    <font>
      <b/>
      <sz val="17"/>
      <color rgb="FFFFFFFF"/>
      <name val="Calibri"/>
      <charset val="1"/>
    </font>
    <font>
      <b/>
      <sz val="13"/>
      <color rgb="FFFFFFFF"/>
      <name val="Calibri"/>
      <charset val="1"/>
    </font>
    <font>
      <i/>
      <sz val="8"/>
      <color rgb="FF9090A8"/>
      <name val="Calibri"/>
      <charset val="1"/>
    </font>
    <font>
      <b/>
      <sz val="9"/>
      <color rgb="FFFFFFFF"/>
      <name val="Calibri"/>
      <charset val="1"/>
    </font>
    <font>
      <b/>
      <sz val="9"/>
      <color rgb="FF4A4A6A"/>
      <name val="Calibri"/>
      <charset val="1"/>
    </font>
    <font>
      <sz val="9"/>
      <color rgb="FF1C1C2E"/>
      <name val="Calibri"/>
      <charset val="1"/>
    </font>
    <font>
      <b/>
      <sz val="10"/>
      <color rgb="FF1C1C2E"/>
      <name val="Calibri"/>
      <charset val="1"/>
    </font>
    <font>
      <sz val="9"/>
      <color rgb="FFBBBBCC"/>
      <name val="Calibri"/>
      <charset val="1"/>
    </font>
    <font>
      <sz val="9"/>
      <color rgb="FF5A5A7A"/>
      <name val="Calibri"/>
      <charset val="1"/>
    </font>
    <font>
      <i/>
      <sz val="8"/>
      <color rgb="FF5A5A7A"/>
      <name val="Calibri"/>
      <charset val="1"/>
    </font>
    <font>
      <b/>
      <sz val="9"/>
      <color rgb="FF5A5A7A"/>
      <name val="Calibri"/>
      <charset val="1"/>
    </font>
    <font>
      <b/>
      <sz val="10"/>
      <color rgb="FFC9727A"/>
      <name val="Calibri"/>
      <charset val="1"/>
    </font>
    <font>
      <b/>
      <sz val="9"/>
      <color rgb="FFC9727A"/>
      <name val="Calibri"/>
      <charset val="1"/>
    </font>
    <font>
      <b/>
      <sz val="9"/>
      <color rgb="FF1C1C2E"/>
      <name val="Calibri"/>
      <charset val="1"/>
    </font>
    <font>
      <b/>
      <sz val="9"/>
      <color rgb="FFC8A96A"/>
      <name val="Calibri"/>
      <charset val="1"/>
    </font>
    <font>
      <b/>
      <sz val="9"/>
      <color rgb="FF6B3040"/>
      <name val="Calibri"/>
      <charset val="1"/>
    </font>
  </fonts>
  <fills count="10">
    <fill>
      <patternFill patternType="none"/>
    </fill>
    <fill>
      <patternFill patternType="gray125"/>
    </fill>
    <fill>
      <patternFill patternType="solid">
        <fgColor rgb="FF1C1C2E"/>
        <bgColor rgb="FF2D2D44"/>
      </patternFill>
    </fill>
    <fill>
      <patternFill patternType="solid">
        <fgColor rgb="FF2D2D44"/>
        <bgColor rgb="FF1C1C2E"/>
      </patternFill>
    </fill>
    <fill>
      <patternFill patternType="solid">
        <fgColor rgb="FFFAF7F2"/>
        <bgColor rgb="FFFFFFFF"/>
      </patternFill>
    </fill>
    <fill>
      <patternFill patternType="solid">
        <fgColor rgb="FFF5EDD8"/>
        <bgColor rgb="FFF2E8D9"/>
      </patternFill>
    </fill>
    <fill>
      <patternFill patternType="solid">
        <fgColor rgb="FFF2E8D9"/>
        <bgColor rgb="FFF5EDD8"/>
      </patternFill>
    </fill>
    <fill>
      <patternFill patternType="solid">
        <fgColor rgb="FFC9727A"/>
        <bgColor rgb="FF878787"/>
      </patternFill>
    </fill>
    <fill>
      <patternFill patternType="solid">
        <fgColor rgb="FFC8A96A"/>
        <bgColor rgb="FFBBBBCC"/>
      </patternFill>
    </fill>
    <fill>
      <patternFill patternType="solid">
        <fgColor rgb="FF6B3040"/>
        <bgColor rgb="FF993366"/>
      </patternFill>
    </fill>
  </fills>
  <borders count="4">
    <border>
      <left/>
      <right/>
      <top/>
      <bottom/>
      <diagonal/>
    </border>
    <border>
      <left style="thin">
        <color rgb="FF2D2D44"/>
      </left>
      <right style="thin">
        <color rgb="FF2D2D44"/>
      </right>
      <top style="thin">
        <color rgb="FF2D2D44"/>
      </top>
      <bottom style="thin">
        <color rgb="FF2D2D44"/>
      </bottom>
      <diagonal/>
    </border>
    <border>
      <left style="thin">
        <color rgb="FFC8C0D0"/>
      </left>
      <right style="thin">
        <color rgb="FFC8C0D0"/>
      </right>
      <top style="thin">
        <color rgb="FFC8C0D0"/>
      </top>
      <bottom style="thin">
        <color rgb="FFC8C0D0"/>
      </bottom>
      <diagonal/>
    </border>
    <border>
      <left style="thin">
        <color rgb="FFC8A96A"/>
      </left>
      <right style="thin">
        <color rgb="FFC8A96A"/>
      </right>
      <top style="thin">
        <color rgb="FFC8A96A"/>
      </top>
      <bottom style="thin">
        <color rgb="FFC8A96A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0" fillId="4" borderId="0" xfId="0" applyFont="1" applyFill="1" applyAlignment="1">
      <alignment horizontal="left" vertical="center"/>
    </xf>
    <xf numFmtId="0" fontId="10" fillId="6" borderId="0" xfId="0" applyFont="1" applyFill="1" applyAlignment="1">
      <alignment horizontal="left" vertical="center"/>
    </xf>
    <xf numFmtId="0" fontId="0" fillId="4" borderId="0" xfId="0" applyFill="1"/>
    <xf numFmtId="0" fontId="4" fillId="3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4" fillId="3" borderId="1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5" fontId="7" fillId="4" borderId="2" xfId="0" applyNumberFormat="1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165" fontId="9" fillId="4" borderId="0" xfId="0" applyNumberFormat="1" applyFont="1" applyFill="1" applyAlignment="1">
      <alignment horizontal="center" vertical="center"/>
    </xf>
    <xf numFmtId="1" fontId="6" fillId="4" borderId="2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left" vertical="center" wrapText="1"/>
    </xf>
    <xf numFmtId="0" fontId="11" fillId="4" borderId="0" xfId="0" applyFont="1" applyFill="1" applyAlignment="1">
      <alignment horizontal="right" vertical="center"/>
    </xf>
    <xf numFmtId="0" fontId="7" fillId="5" borderId="3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164" fontId="6" fillId="6" borderId="0" xfId="0" applyNumberFormat="1" applyFont="1" applyFill="1" applyAlignment="1">
      <alignment horizontal="center" vertical="center"/>
    </xf>
    <xf numFmtId="165" fontId="7" fillId="6" borderId="2" xfId="0" applyNumberFormat="1" applyFont="1" applyFill="1" applyBorder="1" applyAlignment="1">
      <alignment horizontal="center" vertical="center"/>
    </xf>
    <xf numFmtId="166" fontId="0" fillId="6" borderId="0" xfId="0" applyNumberFormat="1" applyFill="1" applyAlignment="1">
      <alignment horizontal="center" vertical="center"/>
    </xf>
    <xf numFmtId="165" fontId="9" fillId="6" borderId="0" xfId="0" applyNumberFormat="1" applyFont="1" applyFill="1" applyAlignment="1">
      <alignment horizontal="center" vertical="center"/>
    </xf>
    <xf numFmtId="1" fontId="6" fillId="6" borderId="2" xfId="0" applyNumberFormat="1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left" vertical="center" wrapText="1"/>
    </xf>
    <xf numFmtId="0" fontId="11" fillId="6" borderId="0" xfId="0" applyFont="1" applyFill="1" applyAlignment="1">
      <alignment horizontal="right" vertical="center"/>
    </xf>
    <xf numFmtId="164" fontId="7" fillId="5" borderId="3" xfId="0" applyNumberFormat="1" applyFont="1" applyFill="1" applyBorder="1" applyAlignment="1">
      <alignment horizontal="center" vertical="center"/>
    </xf>
    <xf numFmtId="166" fontId="0" fillId="4" borderId="0" xfId="0" applyNumberFormat="1" applyFill="1" applyAlignment="1">
      <alignment horizontal="center" vertical="center"/>
    </xf>
    <xf numFmtId="1" fontId="7" fillId="5" borderId="3" xfId="0" applyNumberFormat="1" applyFont="1" applyFill="1" applyBorder="1" applyAlignment="1">
      <alignment horizontal="center" vertical="center"/>
    </xf>
    <xf numFmtId="165" fontId="7" fillId="5" borderId="3" xfId="0" applyNumberFormat="1" applyFont="1" applyFill="1" applyBorder="1" applyAlignment="1">
      <alignment horizontal="center" vertical="center"/>
    </xf>
    <xf numFmtId="165" fontId="12" fillId="4" borderId="0" xfId="0" applyNumberFormat="1" applyFont="1" applyFill="1" applyAlignment="1">
      <alignment horizontal="center" vertical="center"/>
    </xf>
    <xf numFmtId="165" fontId="12" fillId="6" borderId="0" xfId="0" applyNumberFormat="1" applyFont="1" applyFill="1" applyAlignment="1">
      <alignment horizontal="center" vertical="center"/>
    </xf>
    <xf numFmtId="167" fontId="12" fillId="4" borderId="0" xfId="0" applyNumberFormat="1" applyFont="1" applyFill="1" applyAlignment="1">
      <alignment horizontal="center" vertical="center"/>
    </xf>
    <xf numFmtId="1" fontId="12" fillId="6" borderId="0" xfId="0" applyNumberFormat="1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167" fontId="12" fillId="6" borderId="0" xfId="0" applyNumberFormat="1" applyFont="1" applyFill="1" applyAlignment="1">
      <alignment horizontal="center" vertical="center"/>
    </xf>
    <xf numFmtId="9" fontId="12" fillId="4" borderId="0" xfId="0" applyNumberFormat="1" applyFont="1" applyFill="1" applyAlignment="1">
      <alignment horizontal="center" vertical="center"/>
    </xf>
    <xf numFmtId="168" fontId="12" fillId="6" borderId="0" xfId="0" applyNumberFormat="1" applyFont="1" applyFill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left" vertical="center" wrapText="1"/>
    </xf>
    <xf numFmtId="1" fontId="12" fillId="4" borderId="0" xfId="0" applyNumberFormat="1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4" fillId="6" borderId="0" xfId="0" applyFont="1" applyFill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0" fontId="15" fillId="6" borderId="0" xfId="0" applyFont="1" applyFill="1" applyAlignment="1">
      <alignment horizontal="center" vertical="center"/>
    </xf>
    <xf numFmtId="0" fontId="4" fillId="9" borderId="0" xfId="0" applyFont="1" applyFill="1" applyAlignment="1">
      <alignment horizontal="center" vertical="center"/>
    </xf>
    <xf numFmtId="0" fontId="16" fillId="6" borderId="0" xfId="0" applyFont="1" applyFill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BBBCC"/>
      <rgbColor rgb="FF878787"/>
      <rgbColor rgb="FF9999FF"/>
      <rgbColor rgb="FF6B3040"/>
      <rgbColor rgb="FFFAF7F2"/>
      <rgbColor rgb="FFCCFFFF"/>
      <rgbColor rgb="FF660066"/>
      <rgbColor rgb="FFC9727A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2E8D9"/>
      <rgbColor rgb="FFF5EDD8"/>
      <rgbColor rgb="FFC8C0D0"/>
      <rgbColor rgb="FFFF99CC"/>
      <rgbColor rgb="FFCC99FF"/>
      <rgbColor rgb="FFC8A96A"/>
      <rgbColor rgb="FF3366FF"/>
      <rgbColor rgb="FF33CCCC"/>
      <rgbColor rgb="FF99CC00"/>
      <rgbColor rgb="FFFFCC00"/>
      <rgbColor rgb="FFFF9900"/>
      <rgbColor rgb="FFFF6600"/>
      <rgbColor rgb="FF5A5A7A"/>
      <rgbColor rgb="FF9090A8"/>
      <rgbColor rgb="FF003366"/>
      <rgbColor rgb="FF339966"/>
      <rgbColor rgb="FF003300"/>
      <rgbColor rgb="FF1C1C2E"/>
      <rgbColor rgb="FF993300"/>
      <rgbColor rgb="FF993366"/>
      <rgbColor rgb="FF4A4A6A"/>
      <rgbColor rgb="FF2D2D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Gewichtskontrolle!$D$6</c:f>
              <c:strCache>
                <c:ptCount val="1"/>
                <c:pt idx="0">
                  <c:v>Gewicht
(kg)</c:v>
                </c:pt>
              </c:strCache>
            </c:strRef>
          </c:tx>
          <c:spPr>
            <a:ln w="21960">
              <a:solidFill>
                <a:srgbClr val="C9727A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Gewichtskontrolle!$B$7:$B$27</c:f>
              <c:numCache>
                <c:formatCode>General</c:formatCode>
                <c:ptCount val="2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</c:numCache>
            </c:numRef>
          </c:cat>
          <c:val>
            <c:numRef>
              <c:f>Gewichtskontrolle!$D$7:$D$27</c:f>
              <c:numCache>
                <c:formatCode>0.0</c:formatCode>
                <c:ptCount val="21"/>
                <c:pt idx="0">
                  <c:v>89.5</c:v>
                </c:pt>
                <c:pt idx="1">
                  <c:v>89</c:v>
                </c:pt>
                <c:pt idx="2">
                  <c:v>88.6</c:v>
                </c:pt>
                <c:pt idx="3">
                  <c:v>88.8</c:v>
                </c:pt>
                <c:pt idx="4">
                  <c:v>88.2</c:v>
                </c:pt>
                <c:pt idx="5">
                  <c:v>87.9</c:v>
                </c:pt>
                <c:pt idx="6">
                  <c:v>87.5</c:v>
                </c:pt>
                <c:pt idx="7">
                  <c:v>87.8</c:v>
                </c:pt>
                <c:pt idx="8">
                  <c:v>87.2</c:v>
                </c:pt>
                <c:pt idx="9">
                  <c:v>86.9</c:v>
                </c:pt>
                <c:pt idx="10">
                  <c:v>86.5</c:v>
                </c:pt>
                <c:pt idx="11">
                  <c:v>86.7</c:v>
                </c:pt>
                <c:pt idx="12">
                  <c:v>86.1</c:v>
                </c:pt>
                <c:pt idx="13">
                  <c:v>85.8</c:v>
                </c:pt>
                <c:pt idx="14">
                  <c:v>85.5</c:v>
                </c:pt>
                <c:pt idx="15">
                  <c:v>85.9</c:v>
                </c:pt>
                <c:pt idx="16">
                  <c:v>85.3</c:v>
                </c:pt>
                <c:pt idx="17">
                  <c:v>84.9</c:v>
                </c:pt>
                <c:pt idx="18">
                  <c:v>84.6</c:v>
                </c:pt>
                <c:pt idx="19">
                  <c:v>84.2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B8F-4396-8839-5BFEB5F47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7929021"/>
        <c:axId val="38108194"/>
      </c:lineChart>
      <c:catAx>
        <c:axId val="17929021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e-DE" sz="1000" b="1" strike="noStrike" spc="-1">
                    <a:solidFill>
                      <a:srgbClr val="000000"/>
                    </a:solidFill>
                    <a:latin typeface="Calibri"/>
                  </a:rPr>
                  <a:t>Kalenderwoche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38108194"/>
        <c:crosses val="autoZero"/>
        <c:auto val="1"/>
        <c:lblAlgn val="ctr"/>
        <c:lblOffset val="100"/>
        <c:noMultiLvlLbl val="0"/>
      </c:catAx>
      <c:valAx>
        <c:axId val="38108194"/>
        <c:scaling>
          <c:orientation val="minMax"/>
        </c:scaling>
        <c:delete val="0"/>
        <c:axPos val="l"/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e-DE" sz="1000" b="1" strike="noStrike" spc="-1">
                    <a:solidFill>
                      <a:srgbClr val="000000"/>
                    </a:solidFill>
                    <a:latin typeface="Calibri"/>
                  </a:rPr>
                  <a:t>kg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17929021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chemeClr val="bg2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58</xdr:row>
      <xdr:rowOff>47625</xdr:rowOff>
    </xdr:from>
    <xdr:to>
      <xdr:col>9</xdr:col>
      <xdr:colOff>1314450</xdr:colOff>
      <xdr:row>74</xdr:row>
      <xdr:rowOff>180165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C1C2E"/>
  </sheetPr>
  <dimension ref="A1:P69"/>
  <sheetViews>
    <sheetView showGridLines="0" tabSelected="1"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N75" sqref="N75"/>
    </sheetView>
  </sheetViews>
  <sheetFormatPr baseColWidth="10" defaultColWidth="8.7109375" defaultRowHeight="15" x14ac:dyDescent="0.25"/>
  <cols>
    <col min="1" max="1" width="1.5703125" customWidth="1"/>
    <col min="2" max="2" width="5" customWidth="1"/>
    <col min="3" max="3" width="13" customWidth="1"/>
    <col min="4" max="7" width="11" customWidth="1"/>
    <col min="8" max="9" width="13" customWidth="1"/>
    <col min="10" max="10" width="20" customWidth="1"/>
    <col min="11" max="11" width="1.5703125" customWidth="1"/>
    <col min="13" max="13" width="1.5703125" customWidth="1"/>
    <col min="14" max="14" width="23" customWidth="1"/>
    <col min="15" max="15" width="16" customWidth="1"/>
    <col min="16" max="16" width="1.5703125" customWidth="1"/>
  </cols>
  <sheetData>
    <row r="1" spans="1:16" ht="13.5" customHeight="1" x14ac:dyDescent="0.25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  <c r="K1" s="7"/>
      <c r="L1" s="8"/>
      <c r="M1" s="6" t="s">
        <v>0</v>
      </c>
      <c r="N1" s="6"/>
      <c r="O1" s="6"/>
      <c r="P1" s="6"/>
    </row>
    <row r="2" spans="1:16" ht="19.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6"/>
      <c r="N2" s="6"/>
      <c r="O2" s="6"/>
      <c r="P2" s="6"/>
    </row>
    <row r="3" spans="1:16" ht="13.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8"/>
      <c r="M3" s="6"/>
      <c r="N3" s="6"/>
      <c r="O3" s="6"/>
      <c r="P3" s="6"/>
    </row>
    <row r="4" spans="1:16" ht="12.75" customHeight="1" x14ac:dyDescent="0.25">
      <c r="A4" s="5" t="s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8"/>
      <c r="M4" s="5" t="s">
        <v>2</v>
      </c>
      <c r="N4" s="5"/>
      <c r="O4" s="5"/>
      <c r="P4" s="5"/>
    </row>
    <row r="5" spans="1:16" ht="6.75" customHeight="1" x14ac:dyDescent="0.25">
      <c r="L5" s="8"/>
      <c r="M5" s="8"/>
    </row>
    <row r="6" spans="1:16" ht="23.25" customHeight="1" x14ac:dyDescent="0.25">
      <c r="B6" s="9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9" t="s">
        <v>8</v>
      </c>
      <c r="H6" s="9" t="s">
        <v>9</v>
      </c>
      <c r="I6" s="9" t="s">
        <v>10</v>
      </c>
      <c r="J6" s="9" t="s">
        <v>11</v>
      </c>
      <c r="L6" s="8"/>
      <c r="M6" s="8"/>
      <c r="N6" s="4" t="s">
        <v>12</v>
      </c>
      <c r="O6" s="4"/>
    </row>
    <row r="7" spans="1:16" ht="19.5" customHeight="1" x14ac:dyDescent="0.25">
      <c r="B7" s="10">
        <v>1</v>
      </c>
      <c r="C7" s="11">
        <v>46027</v>
      </c>
      <c r="D7" s="12">
        <v>89.5</v>
      </c>
      <c r="E7" s="13" t="s">
        <v>13</v>
      </c>
      <c r="F7" s="13" t="s">
        <v>13</v>
      </c>
      <c r="G7" s="14" t="str">
        <f>IFERROR(D7/((O4/100)^2),"")</f>
        <v/>
      </c>
      <c r="H7" s="15">
        <v>98</v>
      </c>
      <c r="I7" s="15">
        <v>104</v>
      </c>
      <c r="J7" s="16" t="s">
        <v>14</v>
      </c>
      <c r="L7" s="8"/>
      <c r="M7" s="8"/>
      <c r="N7" s="17" t="s">
        <v>15</v>
      </c>
      <c r="O7" s="18" t="s">
        <v>16</v>
      </c>
    </row>
    <row r="8" spans="1:16" ht="19.5" customHeight="1" x14ac:dyDescent="0.25">
      <c r="B8" s="19">
        <v>2</v>
      </c>
      <c r="C8" s="20">
        <v>46034</v>
      </c>
      <c r="D8" s="21">
        <v>89</v>
      </c>
      <c r="E8" s="22">
        <f t="shared" ref="E8:E39" si="0">IFERROR(D8-D7,"")</f>
        <v>-0.5</v>
      </c>
      <c r="F8" s="22">
        <f>IFERROR(D8-D7,"")</f>
        <v>-0.5</v>
      </c>
      <c r="G8" s="23" t="str">
        <f>IFERROR(D8/((O4/100)^2),"")</f>
        <v/>
      </c>
      <c r="H8" s="24">
        <v>97</v>
      </c>
      <c r="I8" s="24">
        <v>103</v>
      </c>
      <c r="J8" s="25" t="s">
        <v>17</v>
      </c>
      <c r="L8" s="8"/>
      <c r="M8" s="8"/>
      <c r="N8" s="26" t="s">
        <v>18</v>
      </c>
      <c r="O8" s="27">
        <v>32277</v>
      </c>
    </row>
    <row r="9" spans="1:16" ht="19.5" customHeight="1" x14ac:dyDescent="0.25">
      <c r="B9" s="10">
        <v>3</v>
      </c>
      <c r="C9" s="11">
        <v>46041</v>
      </c>
      <c r="D9" s="12">
        <v>88.6</v>
      </c>
      <c r="E9" s="28">
        <f t="shared" si="0"/>
        <v>-0.40000000000000568</v>
      </c>
      <c r="F9" s="28">
        <f>IFERROR(D9-D7,"")</f>
        <v>-0.90000000000000568</v>
      </c>
      <c r="G9" s="14" t="str">
        <f>IFERROR(D9/((O4/100)^2),"")</f>
        <v/>
      </c>
      <c r="H9" s="15">
        <v>97</v>
      </c>
      <c r="I9" s="15">
        <v>103</v>
      </c>
      <c r="J9" s="16" t="s">
        <v>19</v>
      </c>
      <c r="L9" s="8"/>
      <c r="M9" s="8"/>
      <c r="N9" s="17" t="s">
        <v>20</v>
      </c>
      <c r="O9" s="18" t="s">
        <v>21</v>
      </c>
    </row>
    <row r="10" spans="1:16" ht="19.5" customHeight="1" x14ac:dyDescent="0.25">
      <c r="B10" s="19">
        <v>4</v>
      </c>
      <c r="C10" s="20">
        <v>46048</v>
      </c>
      <c r="D10" s="21">
        <v>88.8</v>
      </c>
      <c r="E10" s="22">
        <f t="shared" si="0"/>
        <v>0.20000000000000284</v>
      </c>
      <c r="F10" s="22">
        <f>IFERROR(D10-D7,"")</f>
        <v>-0.70000000000000284</v>
      </c>
      <c r="G10" s="23" t="str">
        <f>IFERROR(D10/((O4/100)^2),"")</f>
        <v/>
      </c>
      <c r="H10" s="24">
        <v>96</v>
      </c>
      <c r="I10" s="24">
        <v>102</v>
      </c>
      <c r="J10" s="25"/>
      <c r="L10" s="8"/>
      <c r="M10" s="8"/>
      <c r="N10" s="26" t="s">
        <v>22</v>
      </c>
      <c r="O10" s="29">
        <v>178</v>
      </c>
    </row>
    <row r="11" spans="1:16" ht="19.5" customHeight="1" x14ac:dyDescent="0.25">
      <c r="B11" s="10">
        <v>5</v>
      </c>
      <c r="C11" s="11">
        <v>46055</v>
      </c>
      <c r="D11" s="12">
        <v>88.2</v>
      </c>
      <c r="E11" s="28">
        <f t="shared" si="0"/>
        <v>-0.59999999999999432</v>
      </c>
      <c r="F11" s="28">
        <f>IFERROR(D11-D7,"")</f>
        <v>-1.2999999999999972</v>
      </c>
      <c r="G11" s="14" t="str">
        <f>IFERROR(D11/((O4/100)^2),"")</f>
        <v/>
      </c>
      <c r="H11" s="15">
        <v>96</v>
      </c>
      <c r="I11" s="15">
        <v>102</v>
      </c>
      <c r="J11" s="16" t="s">
        <v>23</v>
      </c>
      <c r="L11" s="8"/>
      <c r="M11" s="8"/>
      <c r="N11" s="17" t="s">
        <v>24</v>
      </c>
      <c r="O11" s="30">
        <v>89.5</v>
      </c>
    </row>
    <row r="12" spans="1:16" ht="19.5" customHeight="1" x14ac:dyDescent="0.25">
      <c r="B12" s="19">
        <v>6</v>
      </c>
      <c r="C12" s="20">
        <v>46062</v>
      </c>
      <c r="D12" s="21">
        <v>87.9</v>
      </c>
      <c r="E12" s="22">
        <f t="shared" si="0"/>
        <v>-0.29999999999999716</v>
      </c>
      <c r="F12" s="22">
        <f>IFERROR(D12-D7,"")</f>
        <v>-1.5999999999999943</v>
      </c>
      <c r="G12" s="23" t="str">
        <f>IFERROR(D12/((O4/100)^2),"")</f>
        <v/>
      </c>
      <c r="H12" s="24">
        <v>95</v>
      </c>
      <c r="I12" s="24">
        <v>101</v>
      </c>
      <c r="J12" s="25" t="s">
        <v>25</v>
      </c>
      <c r="L12" s="8"/>
      <c r="M12" s="8"/>
      <c r="N12" s="26" t="s">
        <v>26</v>
      </c>
      <c r="O12" s="30">
        <v>80</v>
      </c>
    </row>
    <row r="13" spans="1:16" ht="19.5" customHeight="1" x14ac:dyDescent="0.25">
      <c r="B13" s="10">
        <v>7</v>
      </c>
      <c r="C13" s="11">
        <v>46069</v>
      </c>
      <c r="D13" s="12">
        <v>87.5</v>
      </c>
      <c r="E13" s="28">
        <f t="shared" si="0"/>
        <v>-0.40000000000000568</v>
      </c>
      <c r="F13" s="28">
        <f>IFERROR(D13-D7,"")</f>
        <v>-2</v>
      </c>
      <c r="G13" s="14" t="str">
        <f>IFERROR(D13/((O4/100)^2),"")</f>
        <v/>
      </c>
      <c r="H13" s="15">
        <v>95</v>
      </c>
      <c r="I13" s="15">
        <v>101</v>
      </c>
      <c r="J13" s="16"/>
      <c r="L13" s="8"/>
      <c r="M13" s="8"/>
      <c r="N13" s="17" t="s">
        <v>27</v>
      </c>
      <c r="O13" s="27">
        <v>46028</v>
      </c>
    </row>
    <row r="14" spans="1:16" ht="19.5" customHeight="1" x14ac:dyDescent="0.25">
      <c r="B14" s="19">
        <v>8</v>
      </c>
      <c r="C14" s="20">
        <v>46076</v>
      </c>
      <c r="D14" s="21">
        <v>87.8</v>
      </c>
      <c r="E14" s="22">
        <f t="shared" si="0"/>
        <v>0.29999999999999716</v>
      </c>
      <c r="F14" s="22">
        <f>IFERROR(D14-D7,"")</f>
        <v>-1.7000000000000028</v>
      </c>
      <c r="G14" s="23" t="str">
        <f>IFERROR(D14/((O4/100)^2),"")</f>
        <v/>
      </c>
      <c r="H14" s="24">
        <v>95</v>
      </c>
      <c r="I14" s="24">
        <v>101</v>
      </c>
      <c r="J14" s="25" t="s">
        <v>28</v>
      </c>
      <c r="L14" s="8"/>
      <c r="M14" s="8"/>
      <c r="N14" s="26" t="s">
        <v>29</v>
      </c>
      <c r="O14" s="27">
        <v>46387</v>
      </c>
    </row>
    <row r="15" spans="1:16" ht="18.75" customHeight="1" x14ac:dyDescent="0.25">
      <c r="B15" s="10">
        <v>9</v>
      </c>
      <c r="C15" s="11">
        <v>46083</v>
      </c>
      <c r="D15" s="12">
        <v>87.2</v>
      </c>
      <c r="E15" s="28">
        <f t="shared" si="0"/>
        <v>-0.59999999999999432</v>
      </c>
      <c r="F15" s="28">
        <f>IFERROR(D15-D7,"")</f>
        <v>-2.2999999999999972</v>
      </c>
      <c r="G15" s="14" t="str">
        <f>IFERROR(D15/((O4/100)^2),"")</f>
        <v/>
      </c>
      <c r="H15" s="15">
        <v>94</v>
      </c>
      <c r="I15" s="15">
        <v>100</v>
      </c>
      <c r="J15" s="16"/>
      <c r="L15" s="8"/>
      <c r="M15" s="8"/>
      <c r="N15" s="3"/>
      <c r="O15" s="3"/>
    </row>
    <row r="16" spans="1:16" ht="19.5" customHeight="1" x14ac:dyDescent="0.25">
      <c r="B16" s="19">
        <v>10</v>
      </c>
      <c r="C16" s="20">
        <v>46090</v>
      </c>
      <c r="D16" s="21">
        <v>86.9</v>
      </c>
      <c r="E16" s="22">
        <f t="shared" si="0"/>
        <v>-0.29999999999999716</v>
      </c>
      <c r="F16" s="22">
        <f>IFERROR(D16-D7,"")</f>
        <v>-2.5999999999999943</v>
      </c>
      <c r="G16" s="23" t="str">
        <f>IFERROR(D16/((O4/100)^2),"")</f>
        <v/>
      </c>
      <c r="H16" s="24">
        <v>94</v>
      </c>
      <c r="I16" s="24">
        <v>100</v>
      </c>
      <c r="J16" s="25" t="s">
        <v>30</v>
      </c>
      <c r="L16" s="8"/>
      <c r="M16" s="8"/>
      <c r="N16" s="4" t="s">
        <v>31</v>
      </c>
      <c r="O16" s="4"/>
    </row>
    <row r="17" spans="2:15" ht="19.5" customHeight="1" x14ac:dyDescent="0.25">
      <c r="B17" s="10">
        <v>11</v>
      </c>
      <c r="C17" s="11">
        <v>46097</v>
      </c>
      <c r="D17" s="12">
        <v>86.5</v>
      </c>
      <c r="E17" s="28">
        <f t="shared" si="0"/>
        <v>-0.40000000000000568</v>
      </c>
      <c r="F17" s="28">
        <f>IFERROR(D17-D7,"")</f>
        <v>-3</v>
      </c>
      <c r="G17" s="14" t="str">
        <f>IFERROR(D17/((O4/100)^2),"")</f>
        <v/>
      </c>
      <c r="H17" s="15">
        <v>93</v>
      </c>
      <c r="I17" s="15">
        <v>99</v>
      </c>
      <c r="J17" s="16" t="s">
        <v>32</v>
      </c>
      <c r="L17" s="8"/>
      <c r="M17" s="8"/>
      <c r="N17" s="17" t="s">
        <v>33</v>
      </c>
      <c r="O17" s="31">
        <f>IFERROR(O11/((O10/100)^2),"—")</f>
        <v>28.247695997980053</v>
      </c>
    </row>
    <row r="18" spans="2:15" ht="19.5" customHeight="1" x14ac:dyDescent="0.25">
      <c r="B18" s="19">
        <v>12</v>
      </c>
      <c r="C18" s="20">
        <v>46104</v>
      </c>
      <c r="D18" s="21">
        <v>86.7</v>
      </c>
      <c r="E18" s="22">
        <f t="shared" si="0"/>
        <v>0.20000000000000284</v>
      </c>
      <c r="F18" s="22">
        <f>IFERROR(D18-D7,"")</f>
        <v>-2.7999999999999972</v>
      </c>
      <c r="G18" s="23" t="str">
        <f>IFERROR(D18/((O4/100)^2),"")</f>
        <v/>
      </c>
      <c r="H18" s="24">
        <v>93</v>
      </c>
      <c r="I18" s="24">
        <v>99</v>
      </c>
      <c r="J18" s="25"/>
      <c r="L18" s="8"/>
      <c r="M18" s="8"/>
      <c r="N18" s="26" t="s">
        <v>34</v>
      </c>
      <c r="O18" s="32">
        <f>IFERROR(O12/((O10/100)^2),"—")</f>
        <v>25.249337204898371</v>
      </c>
    </row>
    <row r="19" spans="2:15" ht="19.5" customHeight="1" x14ac:dyDescent="0.25">
      <c r="B19" s="10">
        <v>13</v>
      </c>
      <c r="C19" s="11">
        <v>46111</v>
      </c>
      <c r="D19" s="12">
        <v>86.1</v>
      </c>
      <c r="E19" s="28">
        <f t="shared" si="0"/>
        <v>-0.60000000000000853</v>
      </c>
      <c r="F19" s="28">
        <f>IFERROR(D19-D7,"")</f>
        <v>-3.4000000000000057</v>
      </c>
      <c r="G19" s="14" t="str">
        <f>IFERROR(D19/((O4/100)^2),"")</f>
        <v/>
      </c>
      <c r="H19" s="15">
        <v>92</v>
      </c>
      <c r="I19" s="15">
        <v>98</v>
      </c>
      <c r="J19" s="16" t="s">
        <v>35</v>
      </c>
      <c r="L19" s="8"/>
      <c r="M19" s="8"/>
      <c r="N19" s="17" t="s">
        <v>36</v>
      </c>
      <c r="O19" s="33">
        <f>IFERROR(O12-O11,"—")</f>
        <v>-9.5</v>
      </c>
    </row>
    <row r="20" spans="2:15" ht="19.5" customHeight="1" x14ac:dyDescent="0.25">
      <c r="B20" s="19">
        <v>14</v>
      </c>
      <c r="C20" s="20">
        <v>46118</v>
      </c>
      <c r="D20" s="21">
        <v>85.8</v>
      </c>
      <c r="E20" s="22">
        <f t="shared" si="0"/>
        <v>-0.29999999999999716</v>
      </c>
      <c r="F20" s="22">
        <f>IFERROR(D20-D7,"")</f>
        <v>-3.7000000000000028</v>
      </c>
      <c r="G20" s="23" t="str">
        <f>IFERROR(D20/((O4/100)^2),"")</f>
        <v/>
      </c>
      <c r="H20" s="24">
        <v>92</v>
      </c>
      <c r="I20" s="24">
        <v>98</v>
      </c>
      <c r="J20" s="25"/>
      <c r="L20" s="8"/>
      <c r="M20" s="8"/>
      <c r="N20" s="26" t="s">
        <v>37</v>
      </c>
      <c r="O20" s="34">
        <f ca="1">IFERROR(MAX(0,O14-TODAY()),"—")</f>
        <v>132</v>
      </c>
    </row>
    <row r="21" spans="2:15" ht="19.5" customHeight="1" x14ac:dyDescent="0.25">
      <c r="B21" s="10">
        <v>15</v>
      </c>
      <c r="C21" s="11">
        <v>46125</v>
      </c>
      <c r="D21" s="12">
        <v>85.5</v>
      </c>
      <c r="E21" s="28">
        <f t="shared" si="0"/>
        <v>-0.29999999999999716</v>
      </c>
      <c r="F21" s="28">
        <f>IFERROR(D21-D7,"")</f>
        <v>-4</v>
      </c>
      <c r="G21" s="14" t="str">
        <f>IFERROR(D21/((O4/100)^2),"")</f>
        <v/>
      </c>
      <c r="H21" s="15">
        <v>91</v>
      </c>
      <c r="I21" s="15">
        <v>97</v>
      </c>
      <c r="J21" s="16" t="s">
        <v>38</v>
      </c>
      <c r="L21" s="8"/>
      <c r="M21" s="8"/>
      <c r="N21" s="17" t="s">
        <v>39</v>
      </c>
      <c r="O21" s="31">
        <f>IFERROR(_xlfn.MINIFS(D7:D58,D7:D58,"&gt;0"),"—")</f>
        <v>84.2</v>
      </c>
    </row>
    <row r="22" spans="2:15" ht="19.5" customHeight="1" x14ac:dyDescent="0.25">
      <c r="B22" s="19">
        <v>16</v>
      </c>
      <c r="C22" s="20">
        <v>46132</v>
      </c>
      <c r="D22" s="21">
        <v>85.9</v>
      </c>
      <c r="E22" s="22">
        <f t="shared" si="0"/>
        <v>0.40000000000000568</v>
      </c>
      <c r="F22" s="22">
        <f>IFERROR(D22-D7,"")</f>
        <v>-3.5999999999999943</v>
      </c>
      <c r="G22" s="23" t="str">
        <f>IFERROR(D22/((O4/100)^2),"")</f>
        <v/>
      </c>
      <c r="H22" s="24">
        <v>91</v>
      </c>
      <c r="I22" s="24">
        <v>97</v>
      </c>
      <c r="J22" s="25"/>
      <c r="L22" s="8"/>
      <c r="M22" s="8"/>
      <c r="N22" s="26" t="s">
        <v>40</v>
      </c>
      <c r="O22" s="32">
        <f>IFERROR(O21/((O10/100)^2),"—")</f>
        <v>26.574927408155535</v>
      </c>
    </row>
    <row r="23" spans="2:15" ht="19.5" customHeight="1" x14ac:dyDescent="0.25">
      <c r="B23" s="10">
        <v>17</v>
      </c>
      <c r="C23" s="11">
        <v>46139</v>
      </c>
      <c r="D23" s="12">
        <v>85.3</v>
      </c>
      <c r="E23" s="28">
        <f t="shared" si="0"/>
        <v>-0.60000000000000853</v>
      </c>
      <c r="F23" s="28">
        <f>IFERROR(D23-D7,"")</f>
        <v>-4.2000000000000028</v>
      </c>
      <c r="G23" s="14" t="str">
        <f>IFERROR(D23/((O4/100)^2),"")</f>
        <v/>
      </c>
      <c r="H23" s="15">
        <v>90</v>
      </c>
      <c r="I23" s="15">
        <v>96</v>
      </c>
      <c r="J23" s="16" t="s">
        <v>41</v>
      </c>
      <c r="L23" s="8"/>
      <c r="M23" s="8"/>
      <c r="N23" s="17" t="s">
        <v>42</v>
      </c>
      <c r="O23" s="35" t="str">
        <f>IFERROR(IF(O22&lt;18.5,"Untergewicht",IF(O22&lt;25,"Normalgewicht",IF(O22&lt;30,"Übergewicht","Adipositas"))),"—")</f>
        <v>Übergewicht</v>
      </c>
    </row>
    <row r="24" spans="2:15" ht="19.5" customHeight="1" x14ac:dyDescent="0.25">
      <c r="B24" s="19">
        <v>18</v>
      </c>
      <c r="C24" s="20">
        <v>46146</v>
      </c>
      <c r="D24" s="21">
        <v>84.9</v>
      </c>
      <c r="E24" s="22">
        <f t="shared" si="0"/>
        <v>-0.39999999999999147</v>
      </c>
      <c r="F24" s="22">
        <f>IFERROR(D24-D7,"")</f>
        <v>-4.5999999999999943</v>
      </c>
      <c r="G24" s="23" t="str">
        <f>IFERROR(D24/((O4/100)^2),"")</f>
        <v/>
      </c>
      <c r="H24" s="24">
        <v>90</v>
      </c>
      <c r="I24" s="24">
        <v>96</v>
      </c>
      <c r="J24" s="25"/>
      <c r="L24" s="8"/>
      <c r="M24" s="8"/>
      <c r="N24" s="26" t="s">
        <v>43</v>
      </c>
      <c r="O24" s="36">
        <f>IFERROR(O21-O11,"—")</f>
        <v>-5.2999999999999972</v>
      </c>
    </row>
    <row r="25" spans="2:15" ht="19.5" customHeight="1" x14ac:dyDescent="0.25">
      <c r="B25" s="10">
        <v>19</v>
      </c>
      <c r="C25" s="11">
        <v>46153</v>
      </c>
      <c r="D25" s="12">
        <v>84.6</v>
      </c>
      <c r="E25" s="28">
        <f t="shared" si="0"/>
        <v>-0.30000000000001137</v>
      </c>
      <c r="F25" s="28">
        <f>IFERROR(D25-D7,"")</f>
        <v>-4.9000000000000057</v>
      </c>
      <c r="G25" s="14" t="str">
        <f>IFERROR(D25/((O4/100)^2),"")</f>
        <v/>
      </c>
      <c r="H25" s="15">
        <v>89</v>
      </c>
      <c r="I25" s="15">
        <v>95</v>
      </c>
      <c r="J25" s="16" t="s">
        <v>44</v>
      </c>
      <c r="L25" s="8"/>
      <c r="M25" s="8"/>
      <c r="N25" s="17" t="s">
        <v>45</v>
      </c>
      <c r="O25" s="37">
        <f>IFERROR(ABS(O24)/ABS(O19),"—")</f>
        <v>0.557894736842105</v>
      </c>
    </row>
    <row r="26" spans="2:15" ht="19.5" customHeight="1" x14ac:dyDescent="0.25">
      <c r="B26" s="19">
        <v>20</v>
      </c>
      <c r="C26" s="20">
        <v>46160</v>
      </c>
      <c r="D26" s="21">
        <v>84.2</v>
      </c>
      <c r="E26" s="22">
        <f t="shared" si="0"/>
        <v>-0.39999999999999147</v>
      </c>
      <c r="F26" s="22">
        <f>IFERROR(D26-D7,"")</f>
        <v>-5.2999999999999972</v>
      </c>
      <c r="G26" s="23" t="str">
        <f>IFERROR(D26/((O4/100)^2),"")</f>
        <v/>
      </c>
      <c r="H26" s="24">
        <v>89</v>
      </c>
      <c r="I26" s="24">
        <v>95</v>
      </c>
      <c r="J26" s="25" t="s">
        <v>46</v>
      </c>
      <c r="L26" s="8"/>
      <c r="M26" s="8"/>
      <c r="N26" s="26" t="s">
        <v>47</v>
      </c>
      <c r="O26" s="38">
        <f>IFERROR(AVERAGEIF(E8:E58,"&lt;&gt;0"),"—")</f>
        <v>-4.4749999999999996</v>
      </c>
    </row>
    <row r="27" spans="2:15" ht="19.5" customHeight="1" x14ac:dyDescent="0.25">
      <c r="B27" s="10">
        <v>21</v>
      </c>
      <c r="C27" s="11">
        <v>46167</v>
      </c>
      <c r="D27" s="30"/>
      <c r="E27" s="28">
        <f t="shared" si="0"/>
        <v>-84.2</v>
      </c>
      <c r="F27" s="28">
        <f>IFERROR(D27-D7,"")</f>
        <v>-89.5</v>
      </c>
      <c r="G27" s="14" t="str">
        <f>IFERROR(D27/((O4/100)^2),"")</f>
        <v/>
      </c>
      <c r="H27" s="39"/>
      <c r="I27" s="39"/>
      <c r="J27" s="40"/>
      <c r="L27" s="8"/>
      <c r="M27" s="8"/>
      <c r="N27" s="17" t="s">
        <v>48</v>
      </c>
      <c r="O27" s="41">
        <f>COUNTIF(D7:D58,"&gt;0")</f>
        <v>20</v>
      </c>
    </row>
    <row r="28" spans="2:15" ht="6.75" customHeight="1" x14ac:dyDescent="0.25">
      <c r="B28" s="19">
        <v>22</v>
      </c>
      <c r="C28" s="20">
        <v>46174</v>
      </c>
      <c r="D28" s="30"/>
      <c r="E28" s="22">
        <f t="shared" si="0"/>
        <v>0</v>
      </c>
      <c r="F28" s="22">
        <f>IFERROR(D28-D7,"")</f>
        <v>-89.5</v>
      </c>
      <c r="G28" s="23" t="str">
        <f>IFERROR(D28/((O4/100)^2),"")</f>
        <v/>
      </c>
      <c r="H28" s="39"/>
      <c r="I28" s="39"/>
      <c r="J28" s="40"/>
      <c r="L28" s="8"/>
      <c r="M28" s="8"/>
      <c r="N28" s="3"/>
      <c r="O28" s="3"/>
    </row>
    <row r="29" spans="2:15" ht="19.5" customHeight="1" x14ac:dyDescent="0.25">
      <c r="B29" s="10">
        <v>23</v>
      </c>
      <c r="C29" s="11">
        <v>46181</v>
      </c>
      <c r="D29" s="30"/>
      <c r="E29" s="28">
        <f t="shared" si="0"/>
        <v>0</v>
      </c>
      <c r="F29" s="28">
        <f>IFERROR(D29-D7,"")</f>
        <v>-89.5</v>
      </c>
      <c r="G29" s="14" t="str">
        <f>IFERROR(D29/((O4/100)^2),"")</f>
        <v/>
      </c>
      <c r="H29" s="39"/>
      <c r="I29" s="39"/>
      <c r="J29" s="40"/>
      <c r="L29" s="8"/>
      <c r="M29" s="8"/>
      <c r="N29" s="4" t="s">
        <v>49</v>
      </c>
      <c r="O29" s="4"/>
    </row>
    <row r="30" spans="2:15" ht="18.75" customHeight="1" x14ac:dyDescent="0.25">
      <c r="B30" s="19">
        <v>24</v>
      </c>
      <c r="C30" s="20">
        <v>46188</v>
      </c>
      <c r="D30" s="30"/>
      <c r="E30" s="22">
        <f t="shared" si="0"/>
        <v>0</v>
      </c>
      <c r="F30" s="22">
        <f>IFERROR(D30-D7,"")</f>
        <v>-89.5</v>
      </c>
      <c r="G30" s="23" t="str">
        <f>IFERROR(D30/((O4/100)^2),"")</f>
        <v/>
      </c>
      <c r="H30" s="39"/>
      <c r="I30" s="39"/>
      <c r="J30" s="40"/>
      <c r="L30" s="8"/>
      <c r="M30" s="8"/>
      <c r="N30" s="42" t="s">
        <v>50</v>
      </c>
      <c r="O30" s="43" t="s">
        <v>51</v>
      </c>
    </row>
    <row r="31" spans="2:15" ht="18.75" customHeight="1" x14ac:dyDescent="0.25">
      <c r="B31" s="10">
        <v>25</v>
      </c>
      <c r="C31" s="11">
        <v>46195</v>
      </c>
      <c r="D31" s="30"/>
      <c r="E31" s="28">
        <f t="shared" si="0"/>
        <v>0</v>
      </c>
      <c r="F31" s="28">
        <f>IFERROR(D31-D7,"")</f>
        <v>-89.5</v>
      </c>
      <c r="G31" s="14" t="str">
        <f>IFERROR(D31/((O4/100)^2),"")</f>
        <v/>
      </c>
      <c r="H31" s="39"/>
      <c r="I31" s="39"/>
      <c r="J31" s="40"/>
      <c r="L31" s="8"/>
      <c r="M31" s="8"/>
      <c r="N31" s="44" t="s">
        <v>52</v>
      </c>
      <c r="O31" s="45" t="s">
        <v>53</v>
      </c>
    </row>
    <row r="32" spans="2:15" ht="18.75" customHeight="1" x14ac:dyDescent="0.25">
      <c r="B32" s="19">
        <v>26</v>
      </c>
      <c r="C32" s="20">
        <v>46202</v>
      </c>
      <c r="D32" s="30"/>
      <c r="E32" s="22">
        <f t="shared" si="0"/>
        <v>0</v>
      </c>
      <c r="F32" s="22">
        <f>IFERROR(D32-D7,"")</f>
        <v>-89.5</v>
      </c>
      <c r="G32" s="23" t="str">
        <f>IFERROR(D32/((O4/100)^2),"")</f>
        <v/>
      </c>
      <c r="H32" s="39"/>
      <c r="I32" s="39"/>
      <c r="J32" s="40"/>
      <c r="L32" s="8"/>
      <c r="M32" s="8"/>
      <c r="N32" s="46" t="s">
        <v>54</v>
      </c>
      <c r="O32" s="47" t="s">
        <v>55</v>
      </c>
    </row>
    <row r="33" spans="2:15" ht="18.75" customHeight="1" x14ac:dyDescent="0.25">
      <c r="B33" s="10">
        <v>27</v>
      </c>
      <c r="C33" s="11">
        <v>46209</v>
      </c>
      <c r="D33" s="30"/>
      <c r="E33" s="28">
        <f t="shared" si="0"/>
        <v>0</v>
      </c>
      <c r="F33" s="28">
        <f>IFERROR(D33-D7,"")</f>
        <v>-89.5</v>
      </c>
      <c r="G33" s="14" t="str">
        <f>IFERROR(D33/((O4/100)^2),"")</f>
        <v/>
      </c>
      <c r="H33" s="39"/>
      <c r="I33" s="39"/>
      <c r="J33" s="40"/>
      <c r="L33" s="8"/>
      <c r="M33" s="8"/>
      <c r="N33" s="48" t="s">
        <v>56</v>
      </c>
      <c r="O33" s="49" t="s">
        <v>57</v>
      </c>
    </row>
    <row r="34" spans="2:15" ht="6.75" customHeight="1" x14ac:dyDescent="0.25">
      <c r="B34" s="19">
        <v>28</v>
      </c>
      <c r="C34" s="20">
        <v>46216</v>
      </c>
      <c r="D34" s="30"/>
      <c r="E34" s="22">
        <f t="shared" si="0"/>
        <v>0</v>
      </c>
      <c r="F34" s="22">
        <f>IFERROR(D34-D7,"")</f>
        <v>-89.5</v>
      </c>
      <c r="G34" s="23" t="str">
        <f>IFERROR(D34/((O4/100)^2),"")</f>
        <v/>
      </c>
      <c r="H34" s="39"/>
      <c r="I34" s="39"/>
      <c r="J34" s="40"/>
      <c r="L34" s="8"/>
      <c r="M34" s="8"/>
    </row>
    <row r="35" spans="2:15" ht="19.5" customHeight="1" x14ac:dyDescent="0.25">
      <c r="B35" s="10">
        <v>29</v>
      </c>
      <c r="C35" s="11">
        <v>46223</v>
      </c>
      <c r="D35" s="30"/>
      <c r="E35" s="28">
        <f t="shared" si="0"/>
        <v>0</v>
      </c>
      <c r="F35" s="28">
        <f>IFERROR(D35-D7,"")</f>
        <v>-89.5</v>
      </c>
      <c r="G35" s="14" t="str">
        <f>IFERROR(D35/((O4/100)^2),"")</f>
        <v/>
      </c>
      <c r="H35" s="39"/>
      <c r="I35" s="39"/>
      <c r="J35" s="40"/>
      <c r="L35" s="8"/>
      <c r="M35" s="8"/>
      <c r="N35" s="4" t="s">
        <v>58</v>
      </c>
      <c r="O35" s="4"/>
    </row>
    <row r="36" spans="2:15" ht="16.5" customHeight="1" x14ac:dyDescent="0.25">
      <c r="B36" s="19">
        <v>30</v>
      </c>
      <c r="C36" s="20">
        <v>46230</v>
      </c>
      <c r="D36" s="30"/>
      <c r="E36" s="22">
        <f t="shared" si="0"/>
        <v>0</v>
      </c>
      <c r="F36" s="22">
        <f>IFERROR(D36-D7,"")</f>
        <v>-89.5</v>
      </c>
      <c r="G36" s="23" t="str">
        <f>IFERROR(D36/((O4/100)^2),"")</f>
        <v/>
      </c>
      <c r="H36" s="39"/>
      <c r="I36" s="39"/>
      <c r="J36" s="40"/>
      <c r="L36" s="8"/>
      <c r="M36" s="8"/>
      <c r="N36" s="2" t="s">
        <v>59</v>
      </c>
      <c r="O36" s="2"/>
    </row>
    <row r="37" spans="2:15" ht="16.5" customHeight="1" x14ac:dyDescent="0.25">
      <c r="B37" s="10">
        <v>31</v>
      </c>
      <c r="C37" s="11">
        <v>46237</v>
      </c>
      <c r="D37" s="30"/>
      <c r="E37" s="28">
        <f t="shared" si="0"/>
        <v>0</v>
      </c>
      <c r="F37" s="28">
        <f>IFERROR(D37-D7,"")</f>
        <v>-89.5</v>
      </c>
      <c r="G37" s="14" t="str">
        <f>IFERROR(D37/((O4/100)^2),"")</f>
        <v/>
      </c>
      <c r="H37" s="39"/>
      <c r="I37" s="39"/>
      <c r="J37" s="40"/>
      <c r="L37" s="8"/>
      <c r="M37" s="8"/>
      <c r="N37" s="1" t="s">
        <v>60</v>
      </c>
      <c r="O37" s="1"/>
    </row>
    <row r="38" spans="2:15" ht="16.5" customHeight="1" x14ac:dyDescent="0.25">
      <c r="B38" s="19">
        <v>32</v>
      </c>
      <c r="C38" s="20">
        <v>46244</v>
      </c>
      <c r="D38" s="30"/>
      <c r="E38" s="22">
        <f t="shared" si="0"/>
        <v>0</v>
      </c>
      <c r="F38" s="22">
        <f>IFERROR(D38-D7,"")</f>
        <v>-89.5</v>
      </c>
      <c r="G38" s="23" t="str">
        <f>IFERROR(D38/((O4/100)^2),"")</f>
        <v/>
      </c>
      <c r="H38" s="39"/>
      <c r="I38" s="39"/>
      <c r="J38" s="40"/>
      <c r="L38" s="8"/>
      <c r="M38" s="8"/>
      <c r="N38" s="2" t="s">
        <v>61</v>
      </c>
      <c r="O38" s="2"/>
    </row>
    <row r="39" spans="2:15" ht="16.5" customHeight="1" x14ac:dyDescent="0.25">
      <c r="B39" s="10">
        <v>33</v>
      </c>
      <c r="C39" s="11">
        <v>46251</v>
      </c>
      <c r="D39" s="30"/>
      <c r="E39" s="28">
        <f t="shared" si="0"/>
        <v>0</v>
      </c>
      <c r="F39" s="28">
        <f>IFERROR(D39-D7,"")</f>
        <v>-89.5</v>
      </c>
      <c r="G39" s="14" t="str">
        <f>IFERROR(D39/((O4/100)^2),"")</f>
        <v/>
      </c>
      <c r="H39" s="39"/>
      <c r="I39" s="39"/>
      <c r="J39" s="40"/>
      <c r="L39" s="8"/>
      <c r="M39" s="8"/>
      <c r="N39" s="1" t="s">
        <v>62</v>
      </c>
      <c r="O39" s="1"/>
    </row>
    <row r="40" spans="2:15" ht="18.75" customHeight="1" x14ac:dyDescent="0.25">
      <c r="B40" s="19">
        <v>34</v>
      </c>
      <c r="C40" s="20">
        <v>46258</v>
      </c>
      <c r="D40" s="30"/>
      <c r="E40" s="22">
        <f t="shared" ref="E40:E71" si="1">IFERROR(D40-D39,"")</f>
        <v>0</v>
      </c>
      <c r="F40" s="22">
        <f>IFERROR(D40-D7,"")</f>
        <v>-89.5</v>
      </c>
      <c r="G40" s="23" t="str">
        <f>IFERROR(D40/((O4/100)^2),"")</f>
        <v/>
      </c>
      <c r="H40" s="39"/>
      <c r="I40" s="39"/>
      <c r="J40" s="40"/>
      <c r="L40" s="8"/>
      <c r="M40" s="8"/>
    </row>
    <row r="41" spans="2:15" ht="18.75" customHeight="1" x14ac:dyDescent="0.25">
      <c r="B41" s="10">
        <v>35</v>
      </c>
      <c r="C41" s="11">
        <v>46265</v>
      </c>
      <c r="D41" s="30"/>
      <c r="E41" s="28">
        <f t="shared" si="1"/>
        <v>0</v>
      </c>
      <c r="F41" s="28">
        <f>IFERROR(D41-D7,"")</f>
        <v>-89.5</v>
      </c>
      <c r="G41" s="14" t="str">
        <f>IFERROR(D41/((O4/100)^2),"")</f>
        <v/>
      </c>
      <c r="H41" s="39"/>
      <c r="I41" s="39"/>
      <c r="J41" s="40"/>
      <c r="L41" s="8"/>
      <c r="M41" s="8"/>
    </row>
    <row r="42" spans="2:15" ht="18.75" customHeight="1" x14ac:dyDescent="0.25">
      <c r="B42" s="19">
        <v>36</v>
      </c>
      <c r="C42" s="20">
        <v>46272</v>
      </c>
      <c r="D42" s="30"/>
      <c r="E42" s="22">
        <f t="shared" si="1"/>
        <v>0</v>
      </c>
      <c r="F42" s="22">
        <f>IFERROR(D42-D7,"")</f>
        <v>-89.5</v>
      </c>
      <c r="G42" s="23" t="str">
        <f>IFERROR(D42/((O4/100)^2),"")</f>
        <v/>
      </c>
      <c r="H42" s="39"/>
      <c r="I42" s="39"/>
      <c r="J42" s="40"/>
      <c r="L42" s="8"/>
      <c r="M42" s="8"/>
    </row>
    <row r="43" spans="2:15" ht="18.75" customHeight="1" x14ac:dyDescent="0.25">
      <c r="B43" s="10">
        <v>37</v>
      </c>
      <c r="C43" s="11">
        <v>46279</v>
      </c>
      <c r="D43" s="30"/>
      <c r="E43" s="28">
        <f t="shared" si="1"/>
        <v>0</v>
      </c>
      <c r="F43" s="28">
        <f>IFERROR(D43-D7,"")</f>
        <v>-89.5</v>
      </c>
      <c r="G43" s="14" t="str">
        <f>IFERROR(D43/((O4/100)^2),"")</f>
        <v/>
      </c>
      <c r="H43" s="39"/>
      <c r="I43" s="39"/>
      <c r="J43" s="40"/>
      <c r="L43" s="8"/>
      <c r="M43" s="8"/>
    </row>
    <row r="44" spans="2:15" ht="18.75" customHeight="1" x14ac:dyDescent="0.25">
      <c r="B44" s="19">
        <v>38</v>
      </c>
      <c r="C44" s="20">
        <v>46286</v>
      </c>
      <c r="D44" s="30"/>
      <c r="E44" s="22">
        <f t="shared" si="1"/>
        <v>0</v>
      </c>
      <c r="F44" s="22">
        <f>IFERROR(D44-D7,"")</f>
        <v>-89.5</v>
      </c>
      <c r="G44" s="23" t="str">
        <f>IFERROR(D44/((O4/100)^2),"")</f>
        <v/>
      </c>
      <c r="H44" s="39"/>
      <c r="I44" s="39"/>
      <c r="J44" s="40"/>
      <c r="L44" s="8"/>
      <c r="M44" s="8"/>
    </row>
    <row r="45" spans="2:15" ht="18.75" customHeight="1" x14ac:dyDescent="0.25">
      <c r="B45" s="10">
        <v>39</v>
      </c>
      <c r="C45" s="11">
        <v>46293</v>
      </c>
      <c r="D45" s="30"/>
      <c r="E45" s="28">
        <f t="shared" si="1"/>
        <v>0</v>
      </c>
      <c r="F45" s="28">
        <f>IFERROR(D45-D7,"")</f>
        <v>-89.5</v>
      </c>
      <c r="G45" s="14" t="str">
        <f>IFERROR(D45/((O4/100)^2),"")</f>
        <v/>
      </c>
      <c r="H45" s="39"/>
      <c r="I45" s="39"/>
      <c r="J45" s="40"/>
      <c r="L45" s="8"/>
      <c r="M45" s="8"/>
    </row>
    <row r="46" spans="2:15" ht="18.75" customHeight="1" x14ac:dyDescent="0.25">
      <c r="B46" s="19">
        <v>40</v>
      </c>
      <c r="C46" s="20">
        <v>46300</v>
      </c>
      <c r="D46" s="30"/>
      <c r="E46" s="22">
        <f t="shared" si="1"/>
        <v>0</v>
      </c>
      <c r="F46" s="22">
        <f>IFERROR(D46-D7,"")</f>
        <v>-89.5</v>
      </c>
      <c r="G46" s="23" t="str">
        <f>IFERROR(D46/((O4/100)^2),"")</f>
        <v/>
      </c>
      <c r="H46" s="39"/>
      <c r="I46" s="39"/>
      <c r="J46" s="40"/>
      <c r="L46" s="8"/>
      <c r="M46" s="8"/>
    </row>
    <row r="47" spans="2:15" ht="18.75" customHeight="1" x14ac:dyDescent="0.25">
      <c r="B47" s="10">
        <v>41</v>
      </c>
      <c r="C47" s="11">
        <v>46307</v>
      </c>
      <c r="D47" s="30"/>
      <c r="E47" s="28">
        <f t="shared" si="1"/>
        <v>0</v>
      </c>
      <c r="F47" s="28">
        <f>IFERROR(D47-D7,"")</f>
        <v>-89.5</v>
      </c>
      <c r="G47" s="14" t="str">
        <f>IFERROR(D47/((O4/100)^2),"")</f>
        <v/>
      </c>
      <c r="H47" s="39"/>
      <c r="I47" s="39"/>
      <c r="J47" s="40"/>
      <c r="L47" s="8"/>
      <c r="M47" s="8"/>
    </row>
    <row r="48" spans="2:15" ht="18.75" customHeight="1" x14ac:dyDescent="0.25">
      <c r="B48" s="19">
        <v>42</v>
      </c>
      <c r="C48" s="20">
        <v>46314</v>
      </c>
      <c r="D48" s="30"/>
      <c r="E48" s="22">
        <f t="shared" si="1"/>
        <v>0</v>
      </c>
      <c r="F48" s="22">
        <f>IFERROR(D48-D7,"")</f>
        <v>-89.5</v>
      </c>
      <c r="G48" s="23" t="str">
        <f>IFERROR(D48/((O4/100)^2),"")</f>
        <v/>
      </c>
      <c r="H48" s="39"/>
      <c r="I48" s="39"/>
      <c r="J48" s="40"/>
      <c r="L48" s="8"/>
      <c r="M48" s="8"/>
    </row>
    <row r="49" spans="2:13" ht="18.75" customHeight="1" x14ac:dyDescent="0.25">
      <c r="B49" s="10">
        <v>43</v>
      </c>
      <c r="C49" s="11">
        <v>46321</v>
      </c>
      <c r="D49" s="30"/>
      <c r="E49" s="28">
        <f t="shared" si="1"/>
        <v>0</v>
      </c>
      <c r="F49" s="28">
        <f>IFERROR(D49-D7,"")</f>
        <v>-89.5</v>
      </c>
      <c r="G49" s="14" t="str">
        <f>IFERROR(D49/((O4/100)^2),"")</f>
        <v/>
      </c>
      <c r="H49" s="39"/>
      <c r="I49" s="39"/>
      <c r="J49" s="40"/>
      <c r="L49" s="8"/>
      <c r="M49" s="8"/>
    </row>
    <row r="50" spans="2:13" ht="18.75" customHeight="1" x14ac:dyDescent="0.25">
      <c r="B50" s="19">
        <v>44</v>
      </c>
      <c r="C50" s="20">
        <v>46328</v>
      </c>
      <c r="D50" s="30"/>
      <c r="E50" s="22">
        <f t="shared" si="1"/>
        <v>0</v>
      </c>
      <c r="F50" s="22">
        <f>IFERROR(D50-D7,"")</f>
        <v>-89.5</v>
      </c>
      <c r="G50" s="23" t="str">
        <f>IFERROR(D50/((O4/100)^2),"")</f>
        <v/>
      </c>
      <c r="H50" s="39"/>
      <c r="I50" s="39"/>
      <c r="J50" s="40"/>
      <c r="L50" s="8"/>
      <c r="M50" s="8"/>
    </row>
    <row r="51" spans="2:13" ht="18.75" customHeight="1" x14ac:dyDescent="0.25">
      <c r="B51" s="10">
        <v>45</v>
      </c>
      <c r="C51" s="11">
        <v>46335</v>
      </c>
      <c r="D51" s="30"/>
      <c r="E51" s="28">
        <f t="shared" si="1"/>
        <v>0</v>
      </c>
      <c r="F51" s="28">
        <f>IFERROR(D51-D7,"")</f>
        <v>-89.5</v>
      </c>
      <c r="G51" s="14" t="str">
        <f>IFERROR(D51/((O4/100)^2),"")</f>
        <v/>
      </c>
      <c r="H51" s="39"/>
      <c r="I51" s="39"/>
      <c r="J51" s="40"/>
      <c r="L51" s="8"/>
      <c r="M51" s="8"/>
    </row>
    <row r="52" spans="2:13" ht="18.75" customHeight="1" x14ac:dyDescent="0.25">
      <c r="B52" s="19">
        <v>46</v>
      </c>
      <c r="C52" s="20">
        <v>46342</v>
      </c>
      <c r="D52" s="30"/>
      <c r="E52" s="22">
        <f t="shared" si="1"/>
        <v>0</v>
      </c>
      <c r="F52" s="22">
        <f>IFERROR(D52-D7,"")</f>
        <v>-89.5</v>
      </c>
      <c r="G52" s="23" t="str">
        <f>IFERROR(D52/((O4/100)^2),"")</f>
        <v/>
      </c>
      <c r="H52" s="39"/>
      <c r="I52" s="39"/>
      <c r="J52" s="40"/>
      <c r="L52" s="8"/>
      <c r="M52" s="8"/>
    </row>
    <row r="53" spans="2:13" ht="18.75" customHeight="1" x14ac:dyDescent="0.25">
      <c r="B53" s="10">
        <v>47</v>
      </c>
      <c r="C53" s="11">
        <v>46349</v>
      </c>
      <c r="D53" s="30"/>
      <c r="E53" s="28">
        <f t="shared" si="1"/>
        <v>0</v>
      </c>
      <c r="F53" s="28">
        <f>IFERROR(D53-D7,"")</f>
        <v>-89.5</v>
      </c>
      <c r="G53" s="14" t="str">
        <f>IFERROR(D53/((O4/100)^2),"")</f>
        <v/>
      </c>
      <c r="H53" s="39"/>
      <c r="I53" s="39"/>
      <c r="J53" s="40"/>
      <c r="L53" s="8"/>
      <c r="M53" s="8"/>
    </row>
    <row r="54" spans="2:13" ht="18.75" customHeight="1" x14ac:dyDescent="0.25">
      <c r="B54" s="19">
        <v>48</v>
      </c>
      <c r="C54" s="20">
        <v>46356</v>
      </c>
      <c r="D54" s="30"/>
      <c r="E54" s="22">
        <f t="shared" si="1"/>
        <v>0</v>
      </c>
      <c r="F54" s="22">
        <f>IFERROR(D54-D7,"")</f>
        <v>-89.5</v>
      </c>
      <c r="G54" s="23" t="str">
        <f>IFERROR(D54/((O4/100)^2),"")</f>
        <v/>
      </c>
      <c r="H54" s="39"/>
      <c r="I54" s="39"/>
      <c r="J54" s="40"/>
      <c r="L54" s="8"/>
      <c r="M54" s="8"/>
    </row>
    <row r="55" spans="2:13" ht="18.75" customHeight="1" x14ac:dyDescent="0.25">
      <c r="B55" s="10">
        <v>49</v>
      </c>
      <c r="C55" s="11">
        <v>46363</v>
      </c>
      <c r="D55" s="30"/>
      <c r="E55" s="28">
        <f t="shared" si="1"/>
        <v>0</v>
      </c>
      <c r="F55" s="28">
        <f>IFERROR(D55-D7,"")</f>
        <v>-89.5</v>
      </c>
      <c r="G55" s="14" t="str">
        <f>IFERROR(D55/((O4/100)^2),"")</f>
        <v/>
      </c>
      <c r="H55" s="39"/>
      <c r="I55" s="39"/>
      <c r="J55" s="40"/>
      <c r="L55" s="8"/>
      <c r="M55" s="8"/>
    </row>
    <row r="56" spans="2:13" ht="18.75" customHeight="1" x14ac:dyDescent="0.25">
      <c r="B56" s="19">
        <v>50</v>
      </c>
      <c r="C56" s="20">
        <v>46370</v>
      </c>
      <c r="D56" s="30"/>
      <c r="E56" s="22">
        <f t="shared" si="1"/>
        <v>0</v>
      </c>
      <c r="F56" s="22">
        <f>IFERROR(D56-D7,"")</f>
        <v>-89.5</v>
      </c>
      <c r="G56" s="23" t="str">
        <f>IFERROR(D56/((O4/100)^2),"")</f>
        <v/>
      </c>
      <c r="H56" s="39"/>
      <c r="I56" s="39"/>
      <c r="J56" s="40"/>
      <c r="L56" s="8"/>
      <c r="M56" s="8"/>
    </row>
    <row r="57" spans="2:13" ht="18.75" customHeight="1" x14ac:dyDescent="0.25">
      <c r="B57" s="10">
        <v>51</v>
      </c>
      <c r="C57" s="11">
        <v>46377</v>
      </c>
      <c r="D57" s="30"/>
      <c r="E57" s="28">
        <f t="shared" si="1"/>
        <v>0</v>
      </c>
      <c r="F57" s="28">
        <f>IFERROR(D57-D7,"")</f>
        <v>-89.5</v>
      </c>
      <c r="G57" s="14" t="str">
        <f>IFERROR(D57/((O4/100)^2),"")</f>
        <v/>
      </c>
      <c r="H57" s="39"/>
      <c r="I57" s="39"/>
      <c r="J57" s="40"/>
      <c r="L57" s="8"/>
      <c r="M57" s="8"/>
    </row>
    <row r="58" spans="2:13" ht="18.75" customHeight="1" x14ac:dyDescent="0.25">
      <c r="B58" s="19">
        <v>52</v>
      </c>
      <c r="C58" s="20">
        <v>46384</v>
      </c>
      <c r="D58" s="30"/>
      <c r="E58" s="22">
        <f t="shared" si="1"/>
        <v>0</v>
      </c>
      <c r="F58" s="22">
        <f>IFERROR(D58-D7,"")</f>
        <v>-89.5</v>
      </c>
      <c r="G58" s="23" t="str">
        <f>IFERROR(D58/((O4/100)^2),"")</f>
        <v/>
      </c>
      <c r="H58" s="39"/>
      <c r="I58" s="39"/>
      <c r="J58" s="40"/>
      <c r="L58" s="8"/>
      <c r="M58" s="8"/>
    </row>
    <row r="59" spans="2:13" ht="18" customHeight="1" x14ac:dyDescent="0.25">
      <c r="L59" s="8"/>
      <c r="M59" s="8"/>
    </row>
    <row r="60" spans="2:13" ht="18" customHeight="1" x14ac:dyDescent="0.25">
      <c r="L60" s="8"/>
      <c r="M60" s="8"/>
    </row>
    <row r="61" spans="2:13" ht="18" customHeight="1" x14ac:dyDescent="0.25">
      <c r="L61" s="8"/>
      <c r="M61" s="8"/>
    </row>
    <row r="62" spans="2:13" ht="18" customHeight="1" x14ac:dyDescent="0.25">
      <c r="L62" s="8"/>
      <c r="M62" s="8"/>
    </row>
    <row r="63" spans="2:13" ht="18" customHeight="1" x14ac:dyDescent="0.25">
      <c r="L63" s="8"/>
      <c r="M63" s="8"/>
    </row>
    <row r="64" spans="2:13" ht="18" customHeight="1" x14ac:dyDescent="0.25">
      <c r="L64" s="8"/>
      <c r="M64" s="8"/>
    </row>
    <row r="65" spans="12:13" ht="18" customHeight="1" x14ac:dyDescent="0.25">
      <c r="L65" s="8"/>
      <c r="M65" s="8"/>
    </row>
    <row r="66" spans="12:13" ht="18" customHeight="1" x14ac:dyDescent="0.25">
      <c r="L66" s="8"/>
      <c r="M66" s="8"/>
    </row>
    <row r="67" spans="12:13" ht="18" customHeight="1" x14ac:dyDescent="0.25">
      <c r="L67" s="8"/>
      <c r="M67" s="8"/>
    </row>
    <row r="68" spans="12:13" ht="18" customHeight="1" x14ac:dyDescent="0.25">
      <c r="L68" s="8"/>
      <c r="M68" s="8"/>
    </row>
    <row r="69" spans="12:13" ht="18" customHeight="1" x14ac:dyDescent="0.25">
      <c r="L69" s="8"/>
      <c r="M69" s="8"/>
    </row>
  </sheetData>
  <mergeCells count="14">
    <mergeCell ref="N36:O36"/>
    <mergeCell ref="N37:O37"/>
    <mergeCell ref="N38:O38"/>
    <mergeCell ref="N39:O39"/>
    <mergeCell ref="N15:O15"/>
    <mergeCell ref="N16:O16"/>
    <mergeCell ref="N28:O28"/>
    <mergeCell ref="N29:O29"/>
    <mergeCell ref="N35:O35"/>
    <mergeCell ref="A1:K3"/>
    <mergeCell ref="M1:P3"/>
    <mergeCell ref="A4:K4"/>
    <mergeCell ref="M4:P4"/>
    <mergeCell ref="N6:O6"/>
  </mergeCells>
  <conditionalFormatting sqref="E8:E58">
    <cfRule type="colorScale" priority="2">
      <colorScale>
        <cfvo type="min"/>
        <cfvo type="num" val="0"/>
        <cfvo type="max"/>
        <color rgb="FF4A4A6A"/>
        <color rgb="FFF9F6F2"/>
        <color rgb="FFC9727A"/>
      </colorScale>
    </cfRule>
  </conditionalFormatting>
  <printOptions horizontalCentered="1"/>
  <pageMargins left="0.75" right="0.75" top="1" bottom="1" header="0.511811023622047" footer="0.511811023622047"/>
  <pageSetup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Gewichtskontrolle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2026-08-20T08:33:46Z</dcterms:created>
  <dcterms:modified xsi:type="dcterms:W3CDTF">2026-08-21T09:44:42Z</dcterms:modified>
  <dc:language>en-US</dc:language>
</cp:coreProperties>
</file>