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uV 2026" sheetId="1" state="visible" r:id="rId3"/>
    <sheet name="Kennzahlen" sheetId="2" state="visible" r:id="rId4"/>
  </sheets>
  <definedNames>
    <definedName function="false" hidden="false" localSheetId="0" name="_xlnm.Print_Titles" vbProcedure="false">'GuV 2026'!$A:$A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<sst xmlns="http://schemas.openxmlformats.org/spreadsheetml/2006/main" count="114" uniqueCount="87">
  <si>
    <t xml:space="preserve">Gewinn- und Verlustrechnung 2026</t>
  </si>
  <si>
    <t xml:space="preserve">Gesamtkostenverfahren gem. § 275 Abs. 2 HGB   ·   Geschäftsjahr 01.01.2026 – 31.12.2026   ·   Alle Angaben in EUR</t>
  </si>
  <si>
    <t xml:space="preserve">Unternehmen:</t>
  </si>
  <si>
    <t xml:space="preserve">Muster Handels- und Dienstleistungs GmbH</t>
  </si>
  <si>
    <t xml:space="preserve">Berichtszeitraum:</t>
  </si>
  <si>
    <t xml:space="preserve">Januar – Dezember 2026</t>
  </si>
  <si>
    <t xml:space="preserve">Währung:</t>
  </si>
  <si>
    <t xml:space="preserve">EUR</t>
  </si>
  <si>
    <t xml:space="preserve">Ersteller/in:</t>
  </si>
  <si>
    <t xml:space="preserve">Finanzbuchhaltung</t>
  </si>
  <si>
    <t xml:space="preserve">Rechtsform:</t>
  </si>
  <si>
    <t xml:space="preserve">GmbH</t>
  </si>
  <si>
    <t xml:space="preserve">Stand:</t>
  </si>
  <si>
    <t xml:space="preserve">vorläufig</t>
  </si>
  <si>
    <t xml:space="preserve">Hinweis:  Nur die blau hinterlegten Felder ausfüllen · graue und farbige Zeilen berechnen sich automatisch · Beträge in Euro ohne Nachkommastellen · Aufwendungen als positive Werte eingeben.</t>
  </si>
  <si>
    <t xml:space="preserve">Überblick Geschäftsjahr 2026</t>
  </si>
  <si>
    <t xml:space="preserve">UMSATZERLÖSE</t>
  </si>
  <si>
    <t xml:space="preserve">ROHERTRAG</t>
  </si>
  <si>
    <t xml:space="preserve">BETRIEBSERGEBNIS (EBIT)</t>
  </si>
  <si>
    <t xml:space="preserve">EBIT-MARGE</t>
  </si>
  <si>
    <t xml:space="preserve">JAHRESÜBERSCHUSS</t>
  </si>
  <si>
    <t xml:space="preserve">Position (GuV nach § 275 HGB)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</si>
  <si>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</si>
  <si>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</si>
  <si>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</si>
  <si>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</si>
  <si>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</si>
  <si>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</si>
  <si>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</si>
  <si>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</si>
  <si>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</si>
  <si>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</si>
  <si>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</si>
  <si>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</si>
  <si>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Gesamt 2026</t>
  </si>
  <si>
    <t xml:space="preserve">Anteil %</t>
  </si>
  <si>
    <t xml:space="preserve">Betriebliche Erträge</t>
  </si>
  <si>
    <t xml:space="preserve">   Umsatzerlöse</t>
  </si>
  <si>
    <t xml:space="preserve">   Bestandsveränderungen (fertige/unfertige Erzeugnisse)</t>
  </si>
  <si>
    <t xml:space="preserve">   Sonstige betriebliche Erträge</t>
  </si>
  <si>
    <t xml:space="preserve">Gesamtleistung</t>
  </si>
  <si>
    <t xml:space="preserve">Materialaufwand</t>
  </si>
  <si>
    <t xml:space="preserve">   Roh-, Hilfs- und Betriebsstoffe / Wareneinsatz</t>
  </si>
  <si>
    <t xml:space="preserve">   Aufwendungen für bezogene Leistungen</t>
  </si>
  <si>
    <t xml:space="preserve">Materialaufwand gesamt</t>
  </si>
  <si>
    <t xml:space="preserve">Rohertrag (Bruttoergebnis)</t>
  </si>
  <si>
    <t xml:space="preserve">Personalaufwand</t>
  </si>
  <si>
    <t xml:space="preserve">   Löhne und Gehälter</t>
  </si>
  <si>
    <t xml:space="preserve">   Soziale Abgaben und Altersversorgung</t>
  </si>
  <si>
    <t xml:space="preserve">Personalaufwand gesamt</t>
  </si>
  <si>
    <t xml:space="preserve">Abschreibungen auf Anlagevermögen</t>
  </si>
  <si>
    <t xml:space="preserve">Sonstige betriebliche Aufwendungen</t>
  </si>
  <si>
    <t xml:space="preserve">   Raumkosten (Miete, Nebenkosten, Energie)</t>
  </si>
  <si>
    <t xml:space="preserve">   Versicherungen, Beiträge und Abgaben</t>
  </si>
  <si>
    <t xml:space="preserve">   Fahrzeug- und Reisekosten</t>
  </si>
  <si>
    <t xml:space="preserve">   Werbe- und Repräsentationskosten</t>
  </si>
  <si>
    <t xml:space="preserve">   Verwaltungs-, IT- und Bürokosten</t>
  </si>
  <si>
    <t xml:space="preserve">   Übrige betriebliche Aufwendungen</t>
  </si>
  <si>
    <t xml:space="preserve">Sonstige betriebliche Aufwendungen gesamt</t>
  </si>
  <si>
    <t xml:space="preserve">Betriebsergebnis (EBIT)</t>
  </si>
  <si>
    <t xml:space="preserve">Finanzergebnis</t>
  </si>
  <si>
    <t xml:space="preserve">   Sonstige Zinsen und ähnliche Erträge</t>
  </si>
  <si>
    <t xml:space="preserve">   Zinsen und ähnliche Aufwendungen</t>
  </si>
  <si>
    <t xml:space="preserve">Ergebnis vor Steuern (EBT)</t>
  </si>
  <si>
    <t xml:space="preserve">Steuern</t>
  </si>
  <si>
    <t xml:space="preserve">   Steuern vom Einkommen und Ertrag</t>
  </si>
  <si>
    <t xml:space="preserve">   Sonstige Steuern</t>
  </si>
  <si>
    <t xml:space="preserve">Jahresüberschuss / Jahresfehlbetrag</t>
  </si>
  <si>
    <t xml:space="preserve">Die eingetragenen Zahlen sind unverbindliche Beispielwerte zur Veranschaulichung der Funktionsweise. Bitte durch die eigenen Werte ersetzen. Diese Vorlage ersetzt keine steuerliche Beratung.</t>
  </si>
  <si>
    <t xml:space="preserve">Kennzahlen &amp; Auswertung 2026</t>
  </si>
  <si>
    <t xml:space="preserve">Automatische Auswertung der Gewinn- und Verlustrechnung   ·   Werte aus Blatt „GuV 2026“   ·   Angaben in EUR</t>
  </si>
  <si>
    <t xml:space="preserve">Monatliche Entwicklung – Umsatz, Betriebsaufwand und Ergebnis</t>
  </si>
  <si>
    <t xml:space="preserve">Kostenstruktur des Geschäftsjahres (Jahreswerte)</t>
  </si>
  <si>
    <t xml:space="preserve">Ergebnisübersicht (Jahr)</t>
  </si>
  <si>
    <t xml:space="preserve">Rohertrag</t>
  </si>
  <si>
    <t xml:space="preserve">Abschreibungen</t>
  </si>
  <si>
    <t xml:space="preserve">Sonstige betr. Aufwendungen</t>
  </si>
  <si>
    <t xml:space="preserve">Steuern gesamt</t>
  </si>
  <si>
    <t xml:space="preserve">Jahresüberschuss</t>
  </si>
  <si>
    <t xml:space="preserve">Datenbasis Diagramm 1</t>
  </si>
  <si>
    <t xml:space="preserve">Monat</t>
  </si>
  <si>
    <t xml:space="preserve">Umsatzerlöse</t>
  </si>
  <si>
    <t xml:space="preserve">Betriebsaufwand</t>
  </si>
  <si>
    <t xml:space="preserve">Betriebsergebnis</t>
  </si>
  <si>
    <t xml:space="preserve">Datenbasis Diagramm 2</t>
  </si>
  <si>
    <t xml:space="preserve">Kostenart</t>
  </si>
  <si>
    <t xml:space="preserve">Betrag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</si>
</sst>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0.0%;[RED]\-0.0%"/>
    <numFmt numFmtId="167" formatCode="#,##0;[RED]\-#,##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9.5"/>
      <color rgb="FFFFFFFF"/>
      <name val="Calibri"/>
      <family val="0"/>
      <charset val="1"/>
    </font>
    <font>
      <b val="true"/>
      <sz val="9"/>
      <color rgb="FF5A6472"/>
      <name val="Calibri"/>
      <family val="0"/>
      <charset val="1"/>
    </font>
    <font>
      <sz val="10"/>
      <color rgb="FF1F4E79"/>
      <name val="Calibri"/>
      <family val="0"/>
      <charset val="1"/>
    </font>
    <font>
      <i val="true"/>
      <sz val="9"/>
      <color rgb="FF5A6472"/>
      <name val="Calibri"/>
      <family val="0"/>
      <charset val="1"/>
    </font>
    <font>
      <b val="true"/>
      <sz val="11"/>
      <color rgb="FF1F2A44"/>
      <name val="Calibri"/>
      <family val="0"/>
      <charset val="1"/>
    </font>
    <font>
      <b val="true"/>
      <sz val="8.5"/>
      <color rgb="FF5A6472"/>
      <name val="Calibri"/>
      <family val="0"/>
      <charset val="1"/>
    </font>
    <font>
      <b val="true"/>
      <sz val="14"/>
      <color rgb="FF1F2A4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1F2A44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"/>
      <color rgb="FF5A6472"/>
      <name val="Calibri"/>
      <family val="0"/>
      <charset val="1"/>
    </font>
    <font>
      <b val="true"/>
      <sz val="9"/>
      <color rgb="FF1F2A4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i val="true"/>
      <sz val="8.5"/>
      <color rgb="FF5A6472"/>
      <name val="Calibri"/>
      <family val="0"/>
      <charset val="1"/>
    </font>
    <font>
      <b val="true"/>
      <sz val="15"/>
      <color rgb="FF1F2A44"/>
      <name val="Calibri"/>
      <family val="0"/>
      <charset val="1"/>
    </font>
    <font>
      <sz val="9.5"/>
      <color rgb="FF000000"/>
      <name val="Calibri"/>
      <family val="0"/>
      <charset val="1"/>
    </font>
    <font>
      <b val="true"/>
      <sz val="9.5"/>
      <color rgb="FF1F2A44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2A44"/>
        <bgColor rgb="FF333300"/>
      </patternFill>
    </fill>
    <fill>
      <patternFill patternType="solid">
        <fgColor rgb="FF334E68"/>
        <bgColor rgb="FF1F4E79"/>
      </patternFill>
    </fill>
    <fill>
      <patternFill patternType="solid">
        <fgColor rgb="FFEAF1FB"/>
        <bgColor rgb="FFEDEFF2"/>
      </patternFill>
    </fill>
    <fill>
      <patternFill patternType="solid">
        <fgColor rgb="FFF4F6F9"/>
        <bgColor rgb="FFEAF1FB"/>
      </patternFill>
    </fill>
    <fill>
      <patternFill patternType="solid">
        <fgColor rgb="FFD9DEE7"/>
        <bgColor rgb="FFD9D9D9"/>
      </patternFill>
    </fill>
    <fill>
      <patternFill patternType="solid">
        <fgColor rgb="FFEDEFF2"/>
        <bgColor rgb="FFEAF1FB"/>
      </patternFill>
    </fill>
    <fill>
      <patternFill patternType="solid">
        <fgColor rgb="FFFFFFFF"/>
        <bgColor rgb="FFF4F6F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7CDD6"/>
      </left>
      <right style="thin">
        <color rgb="FFC7CDD6"/>
      </right>
      <top style="thin">
        <color rgb="FFC7CDD6"/>
      </top>
      <bottom style="thin">
        <color rgb="FFC7CDD6"/>
      </bottom>
      <diagonal/>
    </border>
    <border diagonalUp="false" diagonalDown="false">
      <left/>
      <right/>
      <top/>
      <bottom style="medium">
        <color rgb="FFB4881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4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881F"/>
      <rgbColor rgb="FF800080"/>
      <rgbColor rgb="FF008080"/>
      <rgbColor rgb="FFC7CDD6"/>
      <rgbColor rgb="FF878787"/>
      <rgbColor rgb="FF9999FF"/>
      <rgbColor rgb="FF993366"/>
      <rgbColor rgb="FFF4F6F9"/>
      <rgbColor rgb="FFEAF1FB"/>
      <rgbColor rgb="FF660066"/>
      <rgbColor rgb="FFFF8080"/>
      <rgbColor rgb="FF0066CC"/>
      <rgbColor rgb="FFD9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FF2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2"/>
      <rgbColor rgb="FF969696"/>
      <rgbColor rgb="FF334E68"/>
      <rgbColor rgb="FF339966"/>
      <rgbColor rgb="FF003300"/>
      <rgbColor rgb="FF333300"/>
      <rgbColor rgb="FF993300"/>
      <rgbColor rgb="FF993366"/>
      <rgbColor rgb="FF1F4E7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Monatsverlauf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Kennzahlen!B42</c:f>
              <c:strCache>
                <c:ptCount val="1"/>
                <c:pt idx="0">
                  <c:v>Umsatzerlöse</c:v>
                </c:pt>
              </c:strCache>
            </c:strRef>
          </c:tx>
          <c:spPr>
            <a:solidFill>
              <a:srgbClr val="1f2a44"/>
            </a:solidFill>
            <a:ln w="25920">
              <a:solidFill>
                <a:srgbClr val="1f2a44"/>
              </a:solidFill>
              <a:round/>
            </a:ln>
          </c:spPr>
          <c:marker>
            <c:symbol val="circle"/>
            <c:size val="5"/>
            <c:spPr>
              <a:solidFill>
                <a:srgbClr val="1f2a4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Kennzahlen!$A$43:$A$54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Kennzahlen!$B$43:$B$54</c:f>
              <c:numCache>
                <c:formatCode>#,##0;[RED]\-#,##0</c:formatCode>
                <c:ptCount val="12"/>
                <c:pt idx="0">
                  <c:v>46750</c:v>
                </c:pt>
                <c:pt idx="1">
                  <c:v>46810</c:v>
                </c:pt>
                <c:pt idx="2">
                  <c:v>53080</c:v>
                </c:pt>
                <c:pt idx="3">
                  <c:v>53120</c:v>
                </c:pt>
                <c:pt idx="4">
                  <c:v>53300</c:v>
                </c:pt>
                <c:pt idx="5">
                  <c:v>55230</c:v>
                </c:pt>
                <c:pt idx="6">
                  <c:v>49700</c:v>
                </c:pt>
                <c:pt idx="7">
                  <c:v>45920</c:v>
                </c:pt>
                <c:pt idx="8">
                  <c:v>56060</c:v>
                </c:pt>
                <c:pt idx="9">
                  <c:v>57360</c:v>
                </c:pt>
                <c:pt idx="10">
                  <c:v>59050</c:v>
                </c:pt>
                <c:pt idx="11">
                  <c:v>53890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Kennzahlen!C42</c:f>
              <c:strCache>
                <c:ptCount val="1"/>
                <c:pt idx="0">
                  <c:v>Betriebsaufwand</c:v>
                </c:pt>
              </c:strCache>
            </c:strRef>
          </c:tx>
          <c:spPr>
            <a:solidFill>
              <a:srgbClr val="b4881f"/>
            </a:solidFill>
            <a:ln w="25920">
              <a:solidFill>
                <a:srgbClr val="b4881f"/>
              </a:solidFill>
              <a:round/>
            </a:ln>
          </c:spPr>
          <c:marker>
            <c:symbol val="circle"/>
            <c:size val="5"/>
            <c:spPr>
              <a:solidFill>
                <a:srgbClr val="b4881f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Kennzahlen!$A$43:$A$54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Kennzahlen!$C$43:$C$54</c:f>
              <c:numCache>
                <c:formatCode>#,##0;[RED]\-#,##0</c:formatCode>
                <c:ptCount val="12"/>
                <c:pt idx="0">
                  <c:v>46740</c:v>
                </c:pt>
                <c:pt idx="1">
                  <c:v>42580</c:v>
                </c:pt>
                <c:pt idx="2">
                  <c:v>45060</c:v>
                </c:pt>
                <c:pt idx="3">
                  <c:v>45200</c:v>
                </c:pt>
                <c:pt idx="4">
                  <c:v>45120</c:v>
                </c:pt>
                <c:pt idx="5">
                  <c:v>46070</c:v>
                </c:pt>
                <c:pt idx="6">
                  <c:v>44550</c:v>
                </c:pt>
                <c:pt idx="7">
                  <c:v>42490</c:v>
                </c:pt>
                <c:pt idx="8">
                  <c:v>46360</c:v>
                </c:pt>
                <c:pt idx="9">
                  <c:v>47780</c:v>
                </c:pt>
                <c:pt idx="10">
                  <c:v>58000</c:v>
                </c:pt>
                <c:pt idx="11">
                  <c:v>46570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Kennzahlen!D42</c:f>
              <c:strCache>
                <c:ptCount val="1"/>
                <c:pt idx="0">
                  <c:v>Betriebsergebnis</c:v>
                </c:pt>
              </c:strCache>
            </c:strRef>
          </c:tx>
          <c:spPr>
            <a:solidFill>
              <a:srgbClr val="334e68"/>
            </a:solidFill>
            <a:ln w="25920">
              <a:solidFill>
                <a:srgbClr val="334e68"/>
              </a:solidFill>
              <a:round/>
            </a:ln>
          </c:spPr>
          <c:marker>
            <c:symbol val="circle"/>
            <c:size val="5"/>
            <c:spPr>
              <a:solidFill>
                <a:srgbClr val="334e68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Kennzahlen!$A$43:$A$54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Kennzahlen!$D$43:$D$54</c:f>
              <c:numCache>
                <c:formatCode>#,##0;[RED]\-#,##0</c:formatCode>
                <c:ptCount val="12"/>
                <c:pt idx="0">
                  <c:v>3080</c:v>
                </c:pt>
                <c:pt idx="1">
                  <c:v>6580</c:v>
                </c:pt>
                <c:pt idx="2">
                  <c:v>8820</c:v>
                </c:pt>
                <c:pt idx="3">
                  <c:v>10440</c:v>
                </c:pt>
                <c:pt idx="4">
                  <c:v>8220</c:v>
                </c:pt>
                <c:pt idx="5">
                  <c:v>11820</c:v>
                </c:pt>
                <c:pt idx="6">
                  <c:v>6470</c:v>
                </c:pt>
                <c:pt idx="7">
                  <c:v>6450</c:v>
                </c:pt>
                <c:pt idx="8">
                  <c:v>11970</c:v>
                </c:pt>
                <c:pt idx="9">
                  <c:v>11950</c:v>
                </c:pt>
                <c:pt idx="10">
                  <c:v>1770</c:v>
                </c:pt>
                <c:pt idx="11">
                  <c:v>8090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15923649"/>
        <c:axId val="94442687"/>
      </c:lineChart>
      <c:catAx>
        <c:axId val="159236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442687"/>
        <c:crosses val="autoZero"/>
        <c:auto val="1"/>
        <c:lblAlgn val="ctr"/>
        <c:lblOffset val="100"/>
        <c:noMultiLvlLbl val="0"/>
      </c:catAx>
      <c:valAx>
        <c:axId val="94442687"/>
        <c:scaling>
          <c:orientation val="minMax"/>
        </c:scaling>
        <c:delete val="0"/>
        <c:axPos val="l"/>
        <c:numFmt formatCode="#,##0;[RED]\-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9236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Aufwandsblöcke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Kennzahlen!B58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1f2a4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Kennzahlen!$A$59:$A$62</c:f>
              <c:strCache>
                <c:ptCount val="4"/>
                <c:pt idx="0">
                  <c:v>Materialaufwand</c:v>
                </c:pt>
                <c:pt idx="1">
                  <c:v>Personalaufwand</c:v>
                </c:pt>
                <c:pt idx="2">
                  <c:v>Abschreibungen</c:v>
                </c:pt>
                <c:pt idx="3">
                  <c:v>Sonstige betr. Aufwendungen</c:v>
                </c:pt>
              </c:strCache>
            </c:strRef>
          </c:cat>
          <c:val>
            <c:numRef>
              <c:f>Kennzahlen!$B$59:$B$62</c:f>
              <c:numCache>
                <c:formatCode>#,##0;[RED]\-#,##0</c:formatCode>
                <c:ptCount val="4"/>
                <c:pt idx="0">
                  <c:v>219210</c:v>
                </c:pt>
                <c:pt idx="1">
                  <c:v>234860</c:v>
                </c:pt>
                <c:pt idx="2">
                  <c:v>22200</c:v>
                </c:pt>
                <c:pt idx="3">
                  <c:v>80250</c:v>
                </c:pt>
              </c:numCache>
            </c:numRef>
          </c:val>
        </c:ser>
        <c:gapWidth val="150"/>
        <c:overlap val="0"/>
        <c:axId val="79382109"/>
        <c:axId val="64097354"/>
      </c:barChart>
      <c:catAx>
        <c:axId val="793821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097354"/>
        <c:crosses val="autoZero"/>
        <c:auto val="1"/>
        <c:lblAlgn val="ctr"/>
        <c:lblOffset val="100"/>
        <c:noMultiLvlLbl val="0"/>
      </c:catAx>
      <c:valAx>
        <c:axId val="6409735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[RED]\-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38210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7</xdr:row>
      <xdr:rowOff>0</xdr:rowOff>
    </xdr:from>
    <xdr:to>
      <xdr:col>5</xdr:col>
      <xdr:colOff>1044720</xdr:colOff>
      <xdr:row>20</xdr:row>
      <xdr:rowOff>115200</xdr:rowOff>
    </xdr:to>
    <xdr:graphicFrame>
      <xdr:nvGraphicFramePr>
        <xdr:cNvPr id="0" name="Chart 1"/>
        <xdr:cNvGraphicFramePr/>
      </xdr:nvGraphicFramePr>
      <xdr:xfrm>
        <a:off x="0" y="1676520"/>
        <a:ext cx="611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670680</xdr:colOff>
      <xdr:row>37</xdr:row>
      <xdr:rowOff>115200</xdr:rowOff>
    </xdr:to>
    <xdr:graphicFrame>
      <xdr:nvGraphicFramePr>
        <xdr:cNvPr id="1" name="Chart 2"/>
        <xdr:cNvGraphicFramePr/>
      </xdr:nvGraphicFramePr>
      <xdr:xfrm>
        <a:off x="0" y="4971960"/>
        <a:ext cx="341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3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13" min="2" style="0" width="10.51"/>
    <col collapsed="false" customWidth="true" hidden="false" outlineLevel="0" max="14" min="14" style="0" width="13"/>
    <col collapsed="false" customWidth="true" hidden="false" outlineLevel="0" max="15" min="15" style="0" width="9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6" hidden="false" customHeight="true" outlineLevel="0" collapsed="false"/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G4" s="3" t="s">
        <v>4</v>
      </c>
      <c r="I4" s="4" t="s">
        <v>5</v>
      </c>
      <c r="J4" s="4"/>
      <c r="K4" s="4"/>
      <c r="L4" s="3" t="s">
        <v>6</v>
      </c>
      <c r="M4" s="4" t="s">
        <v>7</v>
      </c>
    </row>
    <row r="5" customFormat="false" ht="15" hidden="false" customHeight="false" outlineLevel="0" collapsed="false">
      <c r="A5" s="3" t="s">
        <v>8</v>
      </c>
      <c r="B5" s="4" t="s">
        <v>9</v>
      </c>
      <c r="C5" s="4"/>
      <c r="D5" s="4"/>
      <c r="E5" s="4"/>
      <c r="G5" s="3" t="s">
        <v>10</v>
      </c>
      <c r="I5" s="4" t="s">
        <v>11</v>
      </c>
      <c r="J5" s="4"/>
      <c r="K5" s="4"/>
      <c r="L5" s="3" t="s">
        <v>12</v>
      </c>
      <c r="M5" s="4" t="s">
        <v>13</v>
      </c>
    </row>
    <row r="6" customFormat="false" ht="6" hidden="false" customHeight="true" outlineLevel="0" collapsed="false"/>
    <row r="7" customFormat="false" ht="15" hidden="false" customHeight="false" outlineLevel="0" collapsed="false">
      <c r="A7" s="5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6" hidden="false" customHeight="true" outlineLevel="0" collapsed="false"/>
    <row r="9" customFormat="false" ht="19.5" hidden="false" customHeight="true" outlineLevel="0" collapsed="false">
      <c r="A9" s="6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15.75" hidden="false" customHeight="true" outlineLevel="0" collapsed="false">
      <c r="A10" s="7" t="s">
        <v>16</v>
      </c>
      <c r="B10" s="7"/>
      <c r="C10" s="7"/>
      <c r="D10" s="7" t="s">
        <v>17</v>
      </c>
      <c r="E10" s="7"/>
      <c r="F10" s="7"/>
      <c r="G10" s="7" t="s">
        <v>18</v>
      </c>
      <c r="H10" s="7"/>
      <c r="I10" s="7"/>
      <c r="J10" s="7" t="s">
        <v>19</v>
      </c>
      <c r="K10" s="7"/>
      <c r="L10" s="7"/>
      <c r="M10" s="7" t="s">
        <v>20</v>
      </c>
      <c r="N10" s="7"/>
      <c r="O10" s="7"/>
    </row>
    <row r="11" customFormat="false" ht="25.5" hidden="false" customHeight="true" outlineLevel="0" collapsed="false">
      <c r="A11" s="8" t="n">
        <f aca="false">N15</f>
        <v>630270</v>
      </c>
      <c r="B11" s="8"/>
      <c r="C11" s="8"/>
      <c r="D11" s="8" t="n">
        <f aca="false">N23</f>
        <v>432970</v>
      </c>
      <c r="E11" s="8"/>
      <c r="F11" s="8"/>
      <c r="G11" s="8" t="n">
        <f aca="false">N37</f>
        <v>95660</v>
      </c>
      <c r="H11" s="8"/>
      <c r="I11" s="8"/>
      <c r="J11" s="9" t="n">
        <f aca="false">IFERROR(N37/N15,0)</f>
        <v>0.151776222888603</v>
      </c>
      <c r="K11" s="9"/>
      <c r="L11" s="9"/>
      <c r="M11" s="8" t="n">
        <f aca="false">N46</f>
        <v>74970</v>
      </c>
      <c r="N11" s="8"/>
      <c r="O11" s="8"/>
    </row>
    <row r="12" customFormat="false" ht="7.5" hidden="false" customHeight="true" outlineLevel="0" collapsed="false"/>
    <row r="13" customFormat="false" ht="25.5" hidden="false" customHeight="true" outlineLevel="0" collapsed="false">
      <c r="A13" s="10" t="s">
        <v>21</v>
      </c>
      <c r="B13" s="11" t="s">
        <v>22</v>
      </c>
      <c r="C13" s="11" t="s">
        <v>23</v>
      </c>
      <c r="D13" s="11" t="s">
        <v>24</v>
      </c>
      <c r="E13" s="11" t="s">
        <v>25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30</v>
      </c>
      <c r="K13" s="11" t="s">
        <v>31</v>
      </c>
      <c r="L13" s="11" t="s">
        <v>32</v>
      </c>
      <c r="M13" s="11" t="s">
        <v>33</v>
      </c>
      <c r="N13" s="11" t="s">
        <v>34</v>
      </c>
      <c r="O13" s="11" t="s">
        <v>35</v>
      </c>
    </row>
    <row r="14" customFormat="false" ht="15.75" hidden="false" customHeight="true" outlineLevel="0" collapsed="false">
      <c r="A14" s="12" t="s">
        <v>36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Format="false" ht="15.75" hidden="false" customHeight="true" outlineLevel="0" collapsed="false">
      <c r="A15" s="13" t="s">
        <v>37</v>
      </c>
      <c r="B15" s="14" t="n">
        <v>46750</v>
      </c>
      <c r="C15" s="14" t="n">
        <v>46810</v>
      </c>
      <c r="D15" s="14" t="n">
        <v>53080</v>
      </c>
      <c r="E15" s="14" t="n">
        <v>53120</v>
      </c>
      <c r="F15" s="14" t="n">
        <v>53300</v>
      </c>
      <c r="G15" s="14" t="n">
        <v>55230</v>
      </c>
      <c r="H15" s="14" t="n">
        <v>49700</v>
      </c>
      <c r="I15" s="14" t="n">
        <v>45920</v>
      </c>
      <c r="J15" s="14" t="n">
        <v>56060</v>
      </c>
      <c r="K15" s="14" t="n">
        <v>57360</v>
      </c>
      <c r="L15" s="14" t="n">
        <v>59050</v>
      </c>
      <c r="M15" s="14" t="n">
        <v>53890</v>
      </c>
      <c r="N15" s="15" t="n">
        <f aca="false">SUM(B15:M15)</f>
        <v>630270</v>
      </c>
      <c r="O15" s="16" t="n">
        <f aca="false">IFERROR(N15/$N$15,"")</f>
        <v>1</v>
      </c>
    </row>
    <row r="16" customFormat="false" ht="15.75" hidden="false" customHeight="true" outlineLevel="0" collapsed="false">
      <c r="A16" s="13" t="s">
        <v>38</v>
      </c>
      <c r="B16" s="14" t="n">
        <v>1550</v>
      </c>
      <c r="C16" s="14" t="n">
        <v>860</v>
      </c>
      <c r="D16" s="14" t="n">
        <v>-590</v>
      </c>
      <c r="E16" s="14" t="n">
        <v>980</v>
      </c>
      <c r="F16" s="14" t="n">
        <v>-1130</v>
      </c>
      <c r="G16" s="14" t="n">
        <v>1830</v>
      </c>
      <c r="H16" s="14" t="n">
        <v>290</v>
      </c>
      <c r="I16" s="14" t="n">
        <v>1820</v>
      </c>
      <c r="J16" s="14" t="n">
        <v>1280</v>
      </c>
      <c r="K16" s="14" t="n">
        <v>1250</v>
      </c>
      <c r="L16" s="14" t="n">
        <v>-720</v>
      </c>
      <c r="M16" s="14" t="n">
        <v>-540</v>
      </c>
      <c r="N16" s="15" t="n">
        <f aca="false">SUM(B16:M16)</f>
        <v>6880</v>
      </c>
      <c r="O16" s="16" t="n">
        <f aca="false">IFERROR(N16/$N$15,"")</f>
        <v>0.0109159566534977</v>
      </c>
    </row>
    <row r="17" customFormat="false" ht="15.75" hidden="false" customHeight="true" outlineLevel="0" collapsed="false">
      <c r="A17" s="13" t="s">
        <v>39</v>
      </c>
      <c r="B17" s="14" t="n">
        <v>1520</v>
      </c>
      <c r="C17" s="14" t="n">
        <v>1490</v>
      </c>
      <c r="D17" s="14" t="n">
        <v>1390</v>
      </c>
      <c r="E17" s="14" t="n">
        <v>1540</v>
      </c>
      <c r="F17" s="14" t="n">
        <v>1170</v>
      </c>
      <c r="G17" s="14" t="n">
        <v>830</v>
      </c>
      <c r="H17" s="14" t="n">
        <v>1030</v>
      </c>
      <c r="I17" s="14" t="n">
        <v>1200</v>
      </c>
      <c r="J17" s="14" t="n">
        <v>990</v>
      </c>
      <c r="K17" s="14" t="n">
        <v>1120</v>
      </c>
      <c r="L17" s="14" t="n">
        <v>1440</v>
      </c>
      <c r="M17" s="14" t="n">
        <v>1310</v>
      </c>
      <c r="N17" s="15" t="n">
        <f aca="false">SUM(B17:M17)</f>
        <v>15030</v>
      </c>
      <c r="O17" s="16" t="n">
        <f aca="false">IFERROR(N17/$N$15,"")</f>
        <v>0.023846922747394</v>
      </c>
    </row>
    <row r="18" customFormat="false" ht="15.75" hidden="false" customHeight="true" outlineLevel="0" collapsed="false">
      <c r="A18" s="17" t="s">
        <v>40</v>
      </c>
      <c r="B18" s="18" t="n">
        <f aca="false">SUM(B15:B17)</f>
        <v>49820</v>
      </c>
      <c r="C18" s="18" t="n">
        <f aca="false">SUM(C15:C17)</f>
        <v>49160</v>
      </c>
      <c r="D18" s="18" t="n">
        <f aca="false">SUM(D15:D17)</f>
        <v>53880</v>
      </c>
      <c r="E18" s="18" t="n">
        <f aca="false">SUM(E15:E17)</f>
        <v>55640</v>
      </c>
      <c r="F18" s="18" t="n">
        <f aca="false">SUM(F15:F17)</f>
        <v>53340</v>
      </c>
      <c r="G18" s="18" t="n">
        <f aca="false">SUM(G15:G17)</f>
        <v>57890</v>
      </c>
      <c r="H18" s="18" t="n">
        <f aca="false">SUM(H15:H17)</f>
        <v>51020</v>
      </c>
      <c r="I18" s="18" t="n">
        <f aca="false">SUM(I15:I17)</f>
        <v>48940</v>
      </c>
      <c r="J18" s="18" t="n">
        <f aca="false">SUM(J15:J17)</f>
        <v>58330</v>
      </c>
      <c r="K18" s="18" t="n">
        <f aca="false">SUM(K15:K17)</f>
        <v>59730</v>
      </c>
      <c r="L18" s="18" t="n">
        <f aca="false">SUM(L15:L17)</f>
        <v>59770</v>
      </c>
      <c r="M18" s="18" t="n">
        <f aca="false">SUM(M15:M17)</f>
        <v>54660</v>
      </c>
      <c r="N18" s="18" t="n">
        <f aca="false">SUM(B18:M18)</f>
        <v>652180</v>
      </c>
      <c r="O18" s="19" t="n">
        <f aca="false">IFERROR(N18/$N$15,"")</f>
        <v>1.03476287940089</v>
      </c>
    </row>
    <row r="19" customFormat="false" ht="15.75" hidden="false" customHeight="true" outlineLevel="0" collapsed="false">
      <c r="A19" s="12" t="s">
        <v>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Format="false" ht="15.75" hidden="false" customHeight="true" outlineLevel="0" collapsed="false">
      <c r="A20" s="13" t="s">
        <v>42</v>
      </c>
      <c r="B20" s="14" t="n">
        <v>14130</v>
      </c>
      <c r="C20" s="14" t="n">
        <v>13380</v>
      </c>
      <c r="D20" s="14" t="n">
        <v>16260</v>
      </c>
      <c r="E20" s="14" t="n">
        <v>15720</v>
      </c>
      <c r="F20" s="14" t="n">
        <v>15870</v>
      </c>
      <c r="G20" s="14" t="n">
        <v>16400</v>
      </c>
      <c r="H20" s="14" t="n">
        <v>15040</v>
      </c>
      <c r="I20" s="14" t="n">
        <v>13770</v>
      </c>
      <c r="J20" s="14" t="n">
        <v>16170</v>
      </c>
      <c r="K20" s="14" t="n">
        <v>17220</v>
      </c>
      <c r="L20" s="14" t="n">
        <v>18160</v>
      </c>
      <c r="M20" s="14" t="n">
        <v>16330</v>
      </c>
      <c r="N20" s="15" t="n">
        <f aca="false">SUM(B20:M20)</f>
        <v>188450</v>
      </c>
      <c r="O20" s="16" t="n">
        <f aca="false">IFERROR(N20/$N$15,"")</f>
        <v>0.298998841766227</v>
      </c>
    </row>
    <row r="21" customFormat="false" ht="15.75" hidden="false" customHeight="true" outlineLevel="0" collapsed="false">
      <c r="A21" s="13" t="s">
        <v>43</v>
      </c>
      <c r="B21" s="14" t="n">
        <v>2330</v>
      </c>
      <c r="C21" s="14" t="n">
        <v>2630</v>
      </c>
      <c r="D21" s="14" t="n">
        <v>2460</v>
      </c>
      <c r="E21" s="14" t="n">
        <v>2590</v>
      </c>
      <c r="F21" s="14" t="n">
        <v>3010</v>
      </c>
      <c r="G21" s="14" t="n">
        <v>2740</v>
      </c>
      <c r="H21" s="14" t="n">
        <v>2500</v>
      </c>
      <c r="I21" s="14" t="n">
        <v>1970</v>
      </c>
      <c r="J21" s="14" t="n">
        <v>2570</v>
      </c>
      <c r="K21" s="14" t="n">
        <v>2550</v>
      </c>
      <c r="L21" s="14" t="n">
        <v>2550</v>
      </c>
      <c r="M21" s="14" t="n">
        <v>2860</v>
      </c>
      <c r="N21" s="15" t="n">
        <f aca="false">SUM(B21:M21)</f>
        <v>30760</v>
      </c>
      <c r="O21" s="16" t="n">
        <f aca="false">IFERROR(N21/$N$15,"")</f>
        <v>0.0488044806194171</v>
      </c>
    </row>
    <row r="22" customFormat="false" ht="15.75" hidden="false" customHeight="true" outlineLevel="0" collapsed="false">
      <c r="A22" s="17" t="s">
        <v>44</v>
      </c>
      <c r="B22" s="18" t="n">
        <f aca="false">SUM(B20:B21)</f>
        <v>16460</v>
      </c>
      <c r="C22" s="18" t="n">
        <f aca="false">SUM(C20:C21)</f>
        <v>16010</v>
      </c>
      <c r="D22" s="18" t="n">
        <f aca="false">SUM(D20:D21)</f>
        <v>18720</v>
      </c>
      <c r="E22" s="18" t="n">
        <f aca="false">SUM(E20:E21)</f>
        <v>18310</v>
      </c>
      <c r="F22" s="18" t="n">
        <f aca="false">SUM(F20:F21)</f>
        <v>18880</v>
      </c>
      <c r="G22" s="18" t="n">
        <f aca="false">SUM(G20:G21)</f>
        <v>19140</v>
      </c>
      <c r="H22" s="18" t="n">
        <f aca="false">SUM(H20:H21)</f>
        <v>17540</v>
      </c>
      <c r="I22" s="18" t="n">
        <f aca="false">SUM(I20:I21)</f>
        <v>15740</v>
      </c>
      <c r="J22" s="18" t="n">
        <f aca="false">SUM(J20:J21)</f>
        <v>18740</v>
      </c>
      <c r="K22" s="18" t="n">
        <f aca="false">SUM(K20:K21)</f>
        <v>19770</v>
      </c>
      <c r="L22" s="18" t="n">
        <f aca="false">SUM(L20:L21)</f>
        <v>20710</v>
      </c>
      <c r="M22" s="18" t="n">
        <f aca="false">SUM(M20:M21)</f>
        <v>19190</v>
      </c>
      <c r="N22" s="18" t="n">
        <f aca="false">SUM(B22:M22)</f>
        <v>219210</v>
      </c>
      <c r="O22" s="19" t="n">
        <f aca="false">IFERROR(N22/$N$15,"")</f>
        <v>0.347803322385644</v>
      </c>
    </row>
    <row r="23" customFormat="false" ht="15.75" hidden="false" customHeight="true" outlineLevel="0" collapsed="false">
      <c r="A23" s="17" t="s">
        <v>45</v>
      </c>
      <c r="B23" s="18" t="n">
        <f aca="false">B18-B22</f>
        <v>33360</v>
      </c>
      <c r="C23" s="18" t="n">
        <f aca="false">C18-C22</f>
        <v>33150</v>
      </c>
      <c r="D23" s="18" t="n">
        <f aca="false">D18-D22</f>
        <v>35160</v>
      </c>
      <c r="E23" s="18" t="n">
        <f aca="false">E18-E22</f>
        <v>37330</v>
      </c>
      <c r="F23" s="18" t="n">
        <f aca="false">F18-F22</f>
        <v>34460</v>
      </c>
      <c r="G23" s="18" t="n">
        <f aca="false">G18-G22</f>
        <v>38750</v>
      </c>
      <c r="H23" s="18" t="n">
        <f aca="false">H18-H22</f>
        <v>33480</v>
      </c>
      <c r="I23" s="18" t="n">
        <f aca="false">I18-I22</f>
        <v>33200</v>
      </c>
      <c r="J23" s="18" t="n">
        <f aca="false">J18-J22</f>
        <v>39590</v>
      </c>
      <c r="K23" s="18" t="n">
        <f aca="false">K18-K22</f>
        <v>39960</v>
      </c>
      <c r="L23" s="18" t="n">
        <f aca="false">L18-L22</f>
        <v>39060</v>
      </c>
      <c r="M23" s="18" t="n">
        <f aca="false">M18-M22</f>
        <v>35470</v>
      </c>
      <c r="N23" s="18" t="n">
        <f aca="false">SUM(B23:M23)</f>
        <v>432970</v>
      </c>
      <c r="O23" s="19" t="n">
        <f aca="false">IFERROR(N23/$N$15,"")</f>
        <v>0.686959557015248</v>
      </c>
    </row>
    <row r="24" customFormat="false" ht="15.75" hidden="false" customHeight="true" outlineLevel="0" collapsed="false">
      <c r="A24" s="12" t="s">
        <v>46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Format="false" ht="15.75" hidden="false" customHeight="true" outlineLevel="0" collapsed="false">
      <c r="A25" s="13" t="s">
        <v>47</v>
      </c>
      <c r="B25" s="14" t="n">
        <v>15740</v>
      </c>
      <c r="C25" s="14" t="n">
        <v>15250</v>
      </c>
      <c r="D25" s="14" t="n">
        <v>15580</v>
      </c>
      <c r="E25" s="14" t="n">
        <v>15480</v>
      </c>
      <c r="F25" s="14" t="n">
        <v>15490</v>
      </c>
      <c r="G25" s="14" t="n">
        <v>15330</v>
      </c>
      <c r="H25" s="14" t="n">
        <v>15740</v>
      </c>
      <c r="I25" s="14" t="n">
        <v>15580</v>
      </c>
      <c r="J25" s="14" t="n">
        <v>15470</v>
      </c>
      <c r="K25" s="14" t="n">
        <v>15480</v>
      </c>
      <c r="L25" s="14" t="n">
        <v>23970</v>
      </c>
      <c r="M25" s="14" t="n">
        <v>15800</v>
      </c>
      <c r="N25" s="15" t="n">
        <f aca="false">SUM(B25:M25)</f>
        <v>194910</v>
      </c>
      <c r="O25" s="16" t="n">
        <f aca="false">IFERROR(N25/$N$15,"")</f>
        <v>0.309248417344947</v>
      </c>
    </row>
    <row r="26" customFormat="false" ht="15.75" hidden="false" customHeight="true" outlineLevel="0" collapsed="false">
      <c r="A26" s="13" t="s">
        <v>48</v>
      </c>
      <c r="B26" s="14" t="n">
        <v>3230</v>
      </c>
      <c r="C26" s="14" t="n">
        <v>3130</v>
      </c>
      <c r="D26" s="14" t="n">
        <v>3190</v>
      </c>
      <c r="E26" s="14" t="n">
        <v>3170</v>
      </c>
      <c r="F26" s="14" t="n">
        <v>3180</v>
      </c>
      <c r="G26" s="14" t="n">
        <v>3140</v>
      </c>
      <c r="H26" s="14" t="n">
        <v>3230</v>
      </c>
      <c r="I26" s="14" t="n">
        <v>3190</v>
      </c>
      <c r="J26" s="14" t="n">
        <v>3170</v>
      </c>
      <c r="K26" s="14" t="n">
        <v>3170</v>
      </c>
      <c r="L26" s="14" t="n">
        <v>4910</v>
      </c>
      <c r="M26" s="14" t="n">
        <v>3240</v>
      </c>
      <c r="N26" s="15" t="n">
        <f aca="false">SUM(B26:M26)</f>
        <v>39950</v>
      </c>
      <c r="O26" s="16" t="n">
        <f aca="false">IFERROR(N26/$N$15,"")</f>
        <v>0.0633855331841909</v>
      </c>
    </row>
    <row r="27" customFormat="false" ht="15.75" hidden="false" customHeight="true" outlineLevel="0" collapsed="false">
      <c r="A27" s="17" t="s">
        <v>49</v>
      </c>
      <c r="B27" s="18" t="n">
        <f aca="false">SUM(B25:B26)</f>
        <v>18970</v>
      </c>
      <c r="C27" s="18" t="n">
        <f aca="false">SUM(C25:C26)</f>
        <v>18380</v>
      </c>
      <c r="D27" s="18" t="n">
        <f aca="false">SUM(D25:D26)</f>
        <v>18770</v>
      </c>
      <c r="E27" s="18" t="n">
        <f aca="false">SUM(E25:E26)</f>
        <v>18650</v>
      </c>
      <c r="F27" s="18" t="n">
        <f aca="false">SUM(F25:F26)</f>
        <v>18670</v>
      </c>
      <c r="G27" s="18" t="n">
        <f aca="false">SUM(G25:G26)</f>
        <v>18470</v>
      </c>
      <c r="H27" s="18" t="n">
        <f aca="false">SUM(H25:H26)</f>
        <v>18970</v>
      </c>
      <c r="I27" s="18" t="n">
        <f aca="false">SUM(I25:I26)</f>
        <v>18770</v>
      </c>
      <c r="J27" s="18" t="n">
        <f aca="false">SUM(J25:J26)</f>
        <v>18640</v>
      </c>
      <c r="K27" s="18" t="n">
        <f aca="false">SUM(K25:K26)</f>
        <v>18650</v>
      </c>
      <c r="L27" s="18" t="n">
        <f aca="false">SUM(L25:L26)</f>
        <v>28880</v>
      </c>
      <c r="M27" s="18" t="n">
        <f aca="false">SUM(M25:M26)</f>
        <v>19040</v>
      </c>
      <c r="N27" s="18" t="n">
        <f aca="false">SUM(B27:M27)</f>
        <v>234860</v>
      </c>
      <c r="O27" s="19" t="n">
        <f aca="false">IFERROR(N27/$N$15,"")</f>
        <v>0.372633950529138</v>
      </c>
    </row>
    <row r="28" customFormat="false" ht="15.75" hidden="false" customHeight="true" outlineLevel="0" collapsed="false">
      <c r="A28" s="13" t="s">
        <v>50</v>
      </c>
      <c r="B28" s="14" t="n">
        <v>1850</v>
      </c>
      <c r="C28" s="14" t="n">
        <v>1850</v>
      </c>
      <c r="D28" s="14" t="n">
        <v>1850</v>
      </c>
      <c r="E28" s="14" t="n">
        <v>1850</v>
      </c>
      <c r="F28" s="14" t="n">
        <v>1850</v>
      </c>
      <c r="G28" s="14" t="n">
        <v>1850</v>
      </c>
      <c r="H28" s="14" t="n">
        <v>1850</v>
      </c>
      <c r="I28" s="14" t="n">
        <v>1850</v>
      </c>
      <c r="J28" s="14" t="n">
        <v>1850</v>
      </c>
      <c r="K28" s="14" t="n">
        <v>1850</v>
      </c>
      <c r="L28" s="14" t="n">
        <v>1850</v>
      </c>
      <c r="M28" s="14" t="n">
        <v>1850</v>
      </c>
      <c r="N28" s="15" t="n">
        <f aca="false">SUM(B28:M28)</f>
        <v>22200</v>
      </c>
      <c r="O28" s="16" t="n">
        <f aca="false">IFERROR(N28/$N$15,"")</f>
        <v>0.0352229996668095</v>
      </c>
    </row>
    <row r="29" customFormat="false" ht="15.75" hidden="false" customHeight="true" outlineLevel="0" collapsed="false">
      <c r="A29" s="12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Format="false" ht="15.75" hidden="false" customHeight="true" outlineLevel="0" collapsed="false">
      <c r="A30" s="13" t="s">
        <v>52</v>
      </c>
      <c r="B30" s="14" t="n">
        <v>2450</v>
      </c>
      <c r="C30" s="14" t="n">
        <v>2450</v>
      </c>
      <c r="D30" s="14" t="n">
        <v>2450</v>
      </c>
      <c r="E30" s="14" t="n">
        <v>2450</v>
      </c>
      <c r="F30" s="14" t="n">
        <v>2450</v>
      </c>
      <c r="G30" s="14" t="n">
        <v>2450</v>
      </c>
      <c r="H30" s="14" t="n">
        <v>2450</v>
      </c>
      <c r="I30" s="14" t="n">
        <v>2450</v>
      </c>
      <c r="J30" s="14" t="n">
        <v>2450</v>
      </c>
      <c r="K30" s="14" t="n">
        <v>2450</v>
      </c>
      <c r="L30" s="14" t="n">
        <v>2450</v>
      </c>
      <c r="M30" s="14" t="n">
        <v>2450</v>
      </c>
      <c r="N30" s="15" t="n">
        <f aca="false">SUM(B30:M30)</f>
        <v>29400</v>
      </c>
      <c r="O30" s="16" t="n">
        <f aca="false">IFERROR(N30/$N$15,"")</f>
        <v>0.0466466752344233</v>
      </c>
    </row>
    <row r="31" customFormat="false" ht="15.75" hidden="false" customHeight="true" outlineLevel="0" collapsed="false">
      <c r="A31" s="13" t="s">
        <v>53</v>
      </c>
      <c r="B31" s="14" t="n">
        <v>2530</v>
      </c>
      <c r="C31" s="14" t="n">
        <v>630</v>
      </c>
      <c r="D31" s="14" t="n">
        <v>640</v>
      </c>
      <c r="E31" s="14" t="n">
        <v>600</v>
      </c>
      <c r="F31" s="14" t="n">
        <v>660</v>
      </c>
      <c r="G31" s="14" t="n">
        <v>620</v>
      </c>
      <c r="H31" s="14" t="n">
        <v>620</v>
      </c>
      <c r="I31" s="14" t="n">
        <v>670</v>
      </c>
      <c r="J31" s="14" t="n">
        <v>610</v>
      </c>
      <c r="K31" s="14" t="n">
        <v>590</v>
      </c>
      <c r="L31" s="14" t="n">
        <v>590</v>
      </c>
      <c r="M31" s="14" t="n">
        <v>560</v>
      </c>
      <c r="N31" s="15" t="n">
        <f aca="false">SUM(B31:M31)</f>
        <v>9320</v>
      </c>
      <c r="O31" s="16" t="n">
        <f aca="false">IFERROR(N31/$N$15,"")</f>
        <v>0.0147873133736335</v>
      </c>
    </row>
    <row r="32" customFormat="false" ht="15.75" hidden="false" customHeight="true" outlineLevel="0" collapsed="false">
      <c r="A32" s="13" t="s">
        <v>54</v>
      </c>
      <c r="B32" s="14" t="n">
        <v>750</v>
      </c>
      <c r="C32" s="14" t="n">
        <v>730</v>
      </c>
      <c r="D32" s="14" t="n">
        <v>660</v>
      </c>
      <c r="E32" s="14" t="n">
        <v>690</v>
      </c>
      <c r="F32" s="14" t="n">
        <v>680</v>
      </c>
      <c r="G32" s="14" t="n">
        <v>870</v>
      </c>
      <c r="H32" s="14" t="n">
        <v>570</v>
      </c>
      <c r="I32" s="14" t="n">
        <v>680</v>
      </c>
      <c r="J32" s="14" t="n">
        <v>690</v>
      </c>
      <c r="K32" s="14" t="n">
        <v>830</v>
      </c>
      <c r="L32" s="14" t="n">
        <v>820</v>
      </c>
      <c r="M32" s="14" t="n">
        <v>710</v>
      </c>
      <c r="N32" s="15" t="n">
        <f aca="false">SUM(B32:M32)</f>
        <v>8680</v>
      </c>
      <c r="O32" s="16" t="n">
        <f aca="false">IFERROR(N32/$N$15,"")</f>
        <v>0.0137718755454012</v>
      </c>
    </row>
    <row r="33" customFormat="false" ht="15.75" hidden="false" customHeight="true" outlineLevel="0" collapsed="false">
      <c r="A33" s="13" t="s">
        <v>55</v>
      </c>
      <c r="B33" s="14" t="n">
        <v>1270</v>
      </c>
      <c r="C33" s="14" t="n">
        <v>1210</v>
      </c>
      <c r="D33" s="14" t="n">
        <v>800</v>
      </c>
      <c r="E33" s="14" t="n">
        <v>1280</v>
      </c>
      <c r="F33" s="14" t="n">
        <v>620</v>
      </c>
      <c r="G33" s="14" t="n">
        <v>1100</v>
      </c>
      <c r="H33" s="14" t="n">
        <v>1180</v>
      </c>
      <c r="I33" s="14" t="n">
        <v>960</v>
      </c>
      <c r="J33" s="14" t="n">
        <v>2310</v>
      </c>
      <c r="K33" s="14" t="n">
        <v>2520</v>
      </c>
      <c r="L33" s="14" t="n">
        <v>1320</v>
      </c>
      <c r="M33" s="14" t="n">
        <v>1220</v>
      </c>
      <c r="N33" s="15" t="n">
        <f aca="false">SUM(B33:M33)</f>
        <v>15790</v>
      </c>
      <c r="O33" s="16" t="n">
        <f aca="false">IFERROR(N33/$N$15,"")</f>
        <v>0.0250527551684199</v>
      </c>
    </row>
    <row r="34" customFormat="false" ht="15.75" hidden="false" customHeight="true" outlineLevel="0" collapsed="false">
      <c r="A34" s="13" t="s">
        <v>56</v>
      </c>
      <c r="B34" s="14" t="n">
        <v>2090</v>
      </c>
      <c r="C34" s="14" t="n">
        <v>680</v>
      </c>
      <c r="D34" s="14" t="n">
        <v>740</v>
      </c>
      <c r="E34" s="14" t="n">
        <v>800</v>
      </c>
      <c r="F34" s="14" t="n">
        <v>690</v>
      </c>
      <c r="G34" s="14" t="n">
        <v>870</v>
      </c>
      <c r="H34" s="14" t="n">
        <v>780</v>
      </c>
      <c r="I34" s="14" t="n">
        <v>790</v>
      </c>
      <c r="J34" s="14" t="n">
        <v>670</v>
      </c>
      <c r="K34" s="14" t="n">
        <v>660</v>
      </c>
      <c r="L34" s="14" t="n">
        <v>820</v>
      </c>
      <c r="M34" s="14" t="n">
        <v>920</v>
      </c>
      <c r="N34" s="15" t="n">
        <f aca="false">SUM(B34:M34)</f>
        <v>10510</v>
      </c>
      <c r="O34" s="16" t="n">
        <f aca="false">IFERROR(N34/$N$15,"")</f>
        <v>0.016675393085503</v>
      </c>
    </row>
    <row r="35" customFormat="false" ht="15.75" hidden="false" customHeight="true" outlineLevel="0" collapsed="false">
      <c r="A35" s="13" t="s">
        <v>57</v>
      </c>
      <c r="B35" s="14" t="n">
        <v>370</v>
      </c>
      <c r="C35" s="14" t="n">
        <v>640</v>
      </c>
      <c r="D35" s="14" t="n">
        <v>430</v>
      </c>
      <c r="E35" s="14" t="n">
        <v>570</v>
      </c>
      <c r="F35" s="14" t="n">
        <v>620</v>
      </c>
      <c r="G35" s="14" t="n">
        <v>700</v>
      </c>
      <c r="H35" s="14" t="n">
        <v>590</v>
      </c>
      <c r="I35" s="14" t="n">
        <v>580</v>
      </c>
      <c r="J35" s="14" t="n">
        <v>400</v>
      </c>
      <c r="K35" s="14" t="n">
        <v>460</v>
      </c>
      <c r="L35" s="14" t="n">
        <v>560</v>
      </c>
      <c r="M35" s="14" t="n">
        <v>630</v>
      </c>
      <c r="N35" s="15" t="n">
        <f aca="false">SUM(B35:M35)</f>
        <v>6550</v>
      </c>
      <c r="O35" s="16" t="n">
        <f aca="false">IFERROR(N35/$N$15,"")</f>
        <v>0.0103923715233154</v>
      </c>
    </row>
    <row r="36" customFormat="false" ht="15.75" hidden="false" customHeight="true" outlineLevel="0" collapsed="false">
      <c r="A36" s="17" t="s">
        <v>58</v>
      </c>
      <c r="B36" s="18" t="n">
        <f aca="false">SUM(B30:B35)</f>
        <v>9460</v>
      </c>
      <c r="C36" s="18" t="n">
        <f aca="false">SUM(C30:C35)</f>
        <v>6340</v>
      </c>
      <c r="D36" s="18" t="n">
        <f aca="false">SUM(D30:D35)</f>
        <v>5720</v>
      </c>
      <c r="E36" s="18" t="n">
        <f aca="false">SUM(E30:E35)</f>
        <v>6390</v>
      </c>
      <c r="F36" s="18" t="n">
        <f aca="false">SUM(F30:F35)</f>
        <v>5720</v>
      </c>
      <c r="G36" s="18" t="n">
        <f aca="false">SUM(G30:G35)</f>
        <v>6610</v>
      </c>
      <c r="H36" s="18" t="n">
        <f aca="false">SUM(H30:H35)</f>
        <v>6190</v>
      </c>
      <c r="I36" s="18" t="n">
        <f aca="false">SUM(I30:I35)</f>
        <v>6130</v>
      </c>
      <c r="J36" s="18" t="n">
        <f aca="false">SUM(J30:J35)</f>
        <v>7130</v>
      </c>
      <c r="K36" s="18" t="n">
        <f aca="false">SUM(K30:K35)</f>
        <v>7510</v>
      </c>
      <c r="L36" s="18" t="n">
        <f aca="false">SUM(L30:L35)</f>
        <v>6560</v>
      </c>
      <c r="M36" s="18" t="n">
        <f aca="false">SUM(M30:M35)</f>
        <v>6490</v>
      </c>
      <c r="N36" s="18" t="n">
        <f aca="false">SUM(B36:M36)</f>
        <v>80250</v>
      </c>
      <c r="O36" s="19" t="n">
        <f aca="false">IFERROR(N36/$N$15,"")</f>
        <v>0.127326383930696</v>
      </c>
    </row>
    <row r="37" customFormat="false" ht="15.75" hidden="false" customHeight="true" outlineLevel="0" collapsed="false">
      <c r="A37" s="20" t="s">
        <v>59</v>
      </c>
      <c r="B37" s="21" t="n">
        <f aca="false">B18-B22-B27-B28-B36</f>
        <v>3080</v>
      </c>
      <c r="C37" s="21" t="n">
        <f aca="false">C18-C22-C27-C28-C36</f>
        <v>6580</v>
      </c>
      <c r="D37" s="21" t="n">
        <f aca="false">D18-D22-D27-D28-D36</f>
        <v>8820</v>
      </c>
      <c r="E37" s="21" t="n">
        <f aca="false">E18-E22-E27-E28-E36</f>
        <v>10440</v>
      </c>
      <c r="F37" s="21" t="n">
        <f aca="false">F18-F22-F27-F28-F36</f>
        <v>8220</v>
      </c>
      <c r="G37" s="21" t="n">
        <f aca="false">G18-G22-G27-G28-G36</f>
        <v>11820</v>
      </c>
      <c r="H37" s="21" t="n">
        <f aca="false">H18-H22-H27-H28-H36</f>
        <v>6470</v>
      </c>
      <c r="I37" s="21" t="n">
        <f aca="false">I18-I22-I27-I28-I36</f>
        <v>6450</v>
      </c>
      <c r="J37" s="21" t="n">
        <f aca="false">J18-J22-J27-J28-J36</f>
        <v>11970</v>
      </c>
      <c r="K37" s="21" t="n">
        <f aca="false">K18-K22-K27-K28-K36</f>
        <v>11950</v>
      </c>
      <c r="L37" s="21" t="n">
        <f aca="false">L18-L22-L27-L28-L36</f>
        <v>1770</v>
      </c>
      <c r="M37" s="21" t="n">
        <f aca="false">M18-M22-M27-M28-M36</f>
        <v>8090</v>
      </c>
      <c r="N37" s="21" t="n">
        <f aca="false">SUM(B37:M37)</f>
        <v>95660</v>
      </c>
      <c r="O37" s="22" t="n">
        <f aca="false">IFERROR(N37/$N$15,"")</f>
        <v>0.151776222888603</v>
      </c>
    </row>
    <row r="38" customFormat="false" ht="15.75" hidden="false" customHeight="true" outlineLevel="0" collapsed="false">
      <c r="A38" s="12" t="s">
        <v>60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Format="false" ht="15.75" hidden="false" customHeight="true" outlineLevel="0" collapsed="false">
      <c r="A39" s="13" t="s">
        <v>61</v>
      </c>
      <c r="B39" s="14" t="n">
        <v>60</v>
      </c>
      <c r="C39" s="14" t="n">
        <v>40</v>
      </c>
      <c r="D39" s="14" t="n">
        <v>50</v>
      </c>
      <c r="E39" s="14" t="n">
        <v>30</v>
      </c>
      <c r="F39" s="14" t="n">
        <v>30</v>
      </c>
      <c r="G39" s="14" t="n">
        <v>50</v>
      </c>
      <c r="H39" s="14" t="n">
        <v>60</v>
      </c>
      <c r="I39" s="14" t="n">
        <v>60</v>
      </c>
      <c r="J39" s="14" t="n">
        <v>40</v>
      </c>
      <c r="K39" s="14" t="n">
        <v>20</v>
      </c>
      <c r="L39" s="14" t="n">
        <v>50</v>
      </c>
      <c r="M39" s="14" t="n">
        <v>60</v>
      </c>
      <c r="N39" s="15" t="n">
        <f aca="false">SUM(B39:M39)</f>
        <v>550</v>
      </c>
      <c r="O39" s="16" t="n">
        <f aca="false">IFERROR(N39/$N$15,"")</f>
        <v>0.000872641883637171</v>
      </c>
    </row>
    <row r="40" customFormat="false" ht="15.75" hidden="false" customHeight="true" outlineLevel="0" collapsed="false">
      <c r="A40" s="13" t="s">
        <v>62</v>
      </c>
      <c r="B40" s="14" t="n">
        <v>260</v>
      </c>
      <c r="C40" s="14" t="n">
        <v>260</v>
      </c>
      <c r="D40" s="14" t="n">
        <v>260</v>
      </c>
      <c r="E40" s="14" t="n">
        <v>260</v>
      </c>
      <c r="F40" s="14" t="n">
        <v>260</v>
      </c>
      <c r="G40" s="14" t="n">
        <v>260</v>
      </c>
      <c r="H40" s="14" t="n">
        <v>260</v>
      </c>
      <c r="I40" s="14" t="n">
        <v>260</v>
      </c>
      <c r="J40" s="14" t="n">
        <v>260</v>
      </c>
      <c r="K40" s="14" t="n">
        <v>260</v>
      </c>
      <c r="L40" s="14" t="n">
        <v>260</v>
      </c>
      <c r="M40" s="14" t="n">
        <v>260</v>
      </c>
      <c r="N40" s="15" t="n">
        <f aca="false">SUM(B40:M40)</f>
        <v>3120</v>
      </c>
      <c r="O40" s="16" t="n">
        <f aca="false">IFERROR(N40/$N$15,"")</f>
        <v>0.00495025941263268</v>
      </c>
    </row>
    <row r="41" customFormat="false" ht="15.75" hidden="false" customHeight="true" outlineLevel="0" collapsed="false">
      <c r="A41" s="17" t="s">
        <v>60</v>
      </c>
      <c r="B41" s="18" t="n">
        <f aca="false">B39-B40</f>
        <v>-200</v>
      </c>
      <c r="C41" s="18" t="n">
        <f aca="false">C39-C40</f>
        <v>-220</v>
      </c>
      <c r="D41" s="18" t="n">
        <f aca="false">D39-D40</f>
        <v>-210</v>
      </c>
      <c r="E41" s="18" t="n">
        <f aca="false">E39-E40</f>
        <v>-230</v>
      </c>
      <c r="F41" s="18" t="n">
        <f aca="false">F39-F40</f>
        <v>-230</v>
      </c>
      <c r="G41" s="18" t="n">
        <f aca="false">G39-G40</f>
        <v>-210</v>
      </c>
      <c r="H41" s="18" t="n">
        <f aca="false">H39-H40</f>
        <v>-200</v>
      </c>
      <c r="I41" s="18" t="n">
        <f aca="false">I39-I40</f>
        <v>-200</v>
      </c>
      <c r="J41" s="18" t="n">
        <f aca="false">J39-J40</f>
        <v>-220</v>
      </c>
      <c r="K41" s="18" t="n">
        <f aca="false">K39-K40</f>
        <v>-240</v>
      </c>
      <c r="L41" s="18" t="n">
        <f aca="false">L39-L40</f>
        <v>-210</v>
      </c>
      <c r="M41" s="18" t="n">
        <f aca="false">M39-M40</f>
        <v>-200</v>
      </c>
      <c r="N41" s="18" t="n">
        <f aca="false">SUM(B41:M41)</f>
        <v>-2570</v>
      </c>
      <c r="O41" s="19" t="n">
        <f aca="false">IFERROR(N41/$N$15,"")</f>
        <v>-0.00407761752899551</v>
      </c>
    </row>
    <row r="42" customFormat="false" ht="15.75" hidden="false" customHeight="true" outlineLevel="0" collapsed="false">
      <c r="A42" s="20" t="s">
        <v>63</v>
      </c>
      <c r="B42" s="21" t="n">
        <f aca="false">B37+B41</f>
        <v>2880</v>
      </c>
      <c r="C42" s="21" t="n">
        <f aca="false">C37+C41</f>
        <v>6360</v>
      </c>
      <c r="D42" s="21" t="n">
        <f aca="false">D37+D41</f>
        <v>8610</v>
      </c>
      <c r="E42" s="21" t="n">
        <f aca="false">E37+E41</f>
        <v>10210</v>
      </c>
      <c r="F42" s="21" t="n">
        <f aca="false">F37+F41</f>
        <v>7990</v>
      </c>
      <c r="G42" s="21" t="n">
        <f aca="false">G37+G41</f>
        <v>11610</v>
      </c>
      <c r="H42" s="21" t="n">
        <f aca="false">H37+H41</f>
        <v>6270</v>
      </c>
      <c r="I42" s="21" t="n">
        <f aca="false">I37+I41</f>
        <v>6250</v>
      </c>
      <c r="J42" s="21" t="n">
        <f aca="false">J37+J41</f>
        <v>11750</v>
      </c>
      <c r="K42" s="21" t="n">
        <f aca="false">K37+K41</f>
        <v>11710</v>
      </c>
      <c r="L42" s="21" t="n">
        <f aca="false">L37+L41</f>
        <v>1560</v>
      </c>
      <c r="M42" s="21" t="n">
        <f aca="false">M37+M41</f>
        <v>7890</v>
      </c>
      <c r="N42" s="21" t="n">
        <f aca="false">SUM(B42:M42)</f>
        <v>93090</v>
      </c>
      <c r="O42" s="22" t="n">
        <f aca="false">IFERROR(N42/$N$15,"")</f>
        <v>0.147698605359608</v>
      </c>
    </row>
    <row r="43" customFormat="false" ht="15.75" hidden="false" customHeight="true" outlineLevel="0" collapsed="false">
      <c r="A43" s="12" t="s">
        <v>64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Format="false" ht="15.75" hidden="false" customHeight="true" outlineLevel="0" collapsed="false">
      <c r="A44" s="13" t="s">
        <v>65</v>
      </c>
      <c r="B44" s="14" t="n">
        <v>0</v>
      </c>
      <c r="C44" s="14" t="n">
        <v>0</v>
      </c>
      <c r="D44" s="14" t="n">
        <v>4200</v>
      </c>
      <c r="E44" s="14" t="n">
        <v>0</v>
      </c>
      <c r="F44" s="14" t="n">
        <v>0</v>
      </c>
      <c r="G44" s="14" t="n">
        <v>4200</v>
      </c>
      <c r="H44" s="14" t="n">
        <v>0</v>
      </c>
      <c r="I44" s="14" t="n">
        <v>0</v>
      </c>
      <c r="J44" s="14" t="n">
        <v>4200</v>
      </c>
      <c r="K44" s="14" t="n">
        <v>0</v>
      </c>
      <c r="L44" s="14" t="n">
        <v>0</v>
      </c>
      <c r="M44" s="14" t="n">
        <v>4200</v>
      </c>
      <c r="N44" s="15" t="n">
        <f aca="false">SUM(B44:M44)</f>
        <v>16800</v>
      </c>
      <c r="O44" s="16" t="n">
        <f aca="false">IFERROR(N44/$N$15,"")</f>
        <v>0.0266552429910991</v>
      </c>
    </row>
    <row r="45" customFormat="false" ht="15.75" hidden="false" customHeight="true" outlineLevel="0" collapsed="false">
      <c r="A45" s="13" t="s">
        <v>66</v>
      </c>
      <c r="B45" s="14" t="n">
        <v>110</v>
      </c>
      <c r="C45" s="14" t="n">
        <v>110</v>
      </c>
      <c r="D45" s="14" t="n">
        <v>110</v>
      </c>
      <c r="E45" s="14" t="n">
        <v>110</v>
      </c>
      <c r="F45" s="14" t="n">
        <v>110</v>
      </c>
      <c r="G45" s="14" t="n">
        <v>110</v>
      </c>
      <c r="H45" s="14" t="n">
        <v>110</v>
      </c>
      <c r="I45" s="14" t="n">
        <v>110</v>
      </c>
      <c r="J45" s="14" t="n">
        <v>110</v>
      </c>
      <c r="K45" s="14" t="n">
        <v>110</v>
      </c>
      <c r="L45" s="14" t="n">
        <v>110</v>
      </c>
      <c r="M45" s="14" t="n">
        <v>110</v>
      </c>
      <c r="N45" s="15" t="n">
        <f aca="false">SUM(B45:M45)</f>
        <v>1320</v>
      </c>
      <c r="O45" s="16" t="n">
        <f aca="false">IFERROR(N45/$N$15,"")</f>
        <v>0.00209434052072921</v>
      </c>
    </row>
    <row r="46" customFormat="false" ht="15.75" hidden="false" customHeight="true" outlineLevel="0" collapsed="false">
      <c r="A46" s="23" t="s">
        <v>67</v>
      </c>
      <c r="B46" s="24" t="n">
        <f aca="false">B42-B44-B45</f>
        <v>2770</v>
      </c>
      <c r="C46" s="24" t="n">
        <f aca="false">C42-C44-C45</f>
        <v>6250</v>
      </c>
      <c r="D46" s="24" t="n">
        <f aca="false">D42-D44-D45</f>
        <v>4300</v>
      </c>
      <c r="E46" s="24" t="n">
        <f aca="false">E42-E44-E45</f>
        <v>10100</v>
      </c>
      <c r="F46" s="24" t="n">
        <f aca="false">F42-F44-F45</f>
        <v>7880</v>
      </c>
      <c r="G46" s="24" t="n">
        <f aca="false">G42-G44-G45</f>
        <v>7300</v>
      </c>
      <c r="H46" s="24" t="n">
        <f aca="false">H42-H44-H45</f>
        <v>6160</v>
      </c>
      <c r="I46" s="24" t="n">
        <f aca="false">I42-I44-I45</f>
        <v>6140</v>
      </c>
      <c r="J46" s="24" t="n">
        <f aca="false">J42-J44-J45</f>
        <v>7440</v>
      </c>
      <c r="K46" s="24" t="n">
        <f aca="false">K42-K44-K45</f>
        <v>11600</v>
      </c>
      <c r="L46" s="24" t="n">
        <f aca="false">L42-L44-L45</f>
        <v>1450</v>
      </c>
      <c r="M46" s="24" t="n">
        <f aca="false">M42-M44-M45</f>
        <v>3580</v>
      </c>
      <c r="N46" s="24" t="n">
        <f aca="false">SUM(B46:M46)</f>
        <v>74970</v>
      </c>
      <c r="O46" s="25" t="n">
        <f aca="false">IFERROR(N46/$N$15,"")</f>
        <v>0.11894902184778</v>
      </c>
    </row>
    <row r="47" customFormat="false" ht="6" hidden="false" customHeight="true" outlineLevel="0" collapsed="false"/>
    <row r="48" customFormat="false" ht="25.5" hidden="false" customHeight="true" outlineLevel="0" collapsed="false">
      <c r="A48" s="26" t="s">
        <v>68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</sheetData>
  <mergeCells count="25">
    <mergeCell ref="A1:O1"/>
    <mergeCell ref="A2:O2"/>
    <mergeCell ref="B4:E4"/>
    <mergeCell ref="I4:K4"/>
    <mergeCell ref="B5:E5"/>
    <mergeCell ref="I5:K5"/>
    <mergeCell ref="A7:O7"/>
    <mergeCell ref="A9:O9"/>
    <mergeCell ref="A10:C10"/>
    <mergeCell ref="D10:F10"/>
    <mergeCell ref="G10:I10"/>
    <mergeCell ref="J10:L10"/>
    <mergeCell ref="M10:O10"/>
    <mergeCell ref="A11:C11"/>
    <mergeCell ref="D11:F11"/>
    <mergeCell ref="G11:I11"/>
    <mergeCell ref="J11:L11"/>
    <mergeCell ref="M11:O11"/>
    <mergeCell ref="A14:O14"/>
    <mergeCell ref="A19:O19"/>
    <mergeCell ref="A24:O24"/>
    <mergeCell ref="A29:O29"/>
    <mergeCell ref="A38:O38"/>
    <mergeCell ref="A43:O43"/>
    <mergeCell ref="A48:O48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5"/>
    <col collapsed="false" customWidth="true" hidden="false" outlineLevel="0" max="5" min="5" style="0" width="3"/>
    <col collapsed="false" customWidth="true" hidden="false" outlineLevel="0" max="6" min="6" style="0" width="20"/>
    <col collapsed="false" customWidth="true" hidden="false" outlineLevel="0" max="7" min="7" style="0" width="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1" t="s">
        <v>69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70</v>
      </c>
      <c r="B2" s="2"/>
      <c r="C2" s="2"/>
      <c r="D2" s="2"/>
      <c r="E2" s="2"/>
      <c r="F2" s="2"/>
      <c r="G2" s="2"/>
      <c r="H2" s="2"/>
    </row>
    <row r="3" customFormat="false" ht="7.5" hidden="false" customHeight="true" outlineLevel="0" collapsed="false"/>
    <row r="4" customFormat="false" ht="15.75" hidden="false" customHeight="true" outlineLevel="0" collapsed="false">
      <c r="A4" s="7" t="s">
        <v>16</v>
      </c>
      <c r="B4" s="7"/>
      <c r="C4" s="7" t="s">
        <v>18</v>
      </c>
      <c r="D4" s="7"/>
      <c r="E4" s="7" t="s">
        <v>19</v>
      </c>
      <c r="F4" s="7"/>
      <c r="G4" s="7" t="s">
        <v>20</v>
      </c>
      <c r="H4" s="7"/>
    </row>
    <row r="5" customFormat="false" ht="27.75" hidden="false" customHeight="true" outlineLevel="0" collapsed="false">
      <c r="A5" s="27" t="n">
        <f aca="false">'GuV 2026'!N15</f>
        <v>630270</v>
      </c>
      <c r="B5" s="27"/>
      <c r="C5" s="27" t="n">
        <f aca="false">'GuV 2026'!N37</f>
        <v>95660</v>
      </c>
      <c r="D5" s="27"/>
      <c r="E5" s="28" t="n">
        <f aca="false">IFERROR('GuV 2026'!N37/'GuV 2026'!N15,0)</f>
        <v>0.151776222888603</v>
      </c>
      <c r="F5" s="28"/>
      <c r="G5" s="27" t="n">
        <f aca="false">'GuV 2026'!N46</f>
        <v>74970</v>
      </c>
      <c r="H5" s="27"/>
    </row>
    <row r="6" customFormat="false" ht="9.75" hidden="false" customHeight="true" outlineLevel="0" collapsed="false"/>
    <row r="7" customFormat="false" ht="19.5" hidden="false" customHeight="true" outlineLevel="0" collapsed="false">
      <c r="A7" s="6" t="s">
        <v>71</v>
      </c>
      <c r="B7" s="6"/>
      <c r="C7" s="6"/>
      <c r="D7" s="6"/>
      <c r="E7" s="6"/>
      <c r="F7" s="6"/>
      <c r="G7" s="6"/>
      <c r="H7" s="6"/>
    </row>
    <row r="24" customFormat="false" ht="19.5" hidden="false" customHeight="true" outlineLevel="0" collapsed="false">
      <c r="A24" s="6" t="s">
        <v>72</v>
      </c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F25" s="29" t="s">
        <v>73</v>
      </c>
      <c r="G25" s="29"/>
      <c r="H25" s="29"/>
    </row>
    <row r="26" customFormat="false" ht="15" hidden="false" customHeight="false" outlineLevel="0" collapsed="false">
      <c r="F26" s="30" t="s">
        <v>40</v>
      </c>
      <c r="G26" s="30"/>
      <c r="H26" s="31" t="n">
        <f aca="false">'GuV 2026'!N18</f>
        <v>652180</v>
      </c>
    </row>
    <row r="27" customFormat="false" ht="15" hidden="false" customHeight="false" outlineLevel="0" collapsed="false">
      <c r="F27" s="30" t="s">
        <v>41</v>
      </c>
      <c r="G27" s="30"/>
      <c r="H27" s="31" t="n">
        <f aca="false">'GuV 2026'!N22</f>
        <v>219210</v>
      </c>
    </row>
    <row r="28" customFormat="false" ht="15" hidden="false" customHeight="false" outlineLevel="0" collapsed="false">
      <c r="F28" s="32" t="s">
        <v>74</v>
      </c>
      <c r="G28" s="32"/>
      <c r="H28" s="33" t="n">
        <f aca="false">'GuV 2026'!N23</f>
        <v>432970</v>
      </c>
    </row>
    <row r="29" customFormat="false" ht="15" hidden="false" customHeight="false" outlineLevel="0" collapsed="false">
      <c r="F29" s="30" t="s">
        <v>46</v>
      </c>
      <c r="G29" s="30"/>
      <c r="H29" s="31" t="n">
        <f aca="false">'GuV 2026'!N27</f>
        <v>234860</v>
      </c>
    </row>
    <row r="30" customFormat="false" ht="15" hidden="false" customHeight="false" outlineLevel="0" collapsed="false">
      <c r="F30" s="30" t="s">
        <v>75</v>
      </c>
      <c r="G30" s="30"/>
      <c r="H30" s="31" t="n">
        <f aca="false">'GuV 2026'!N28</f>
        <v>22200</v>
      </c>
    </row>
    <row r="31" customFormat="false" ht="15" hidden="false" customHeight="false" outlineLevel="0" collapsed="false">
      <c r="F31" s="30" t="s">
        <v>76</v>
      </c>
      <c r="G31" s="30"/>
      <c r="H31" s="31" t="n">
        <f aca="false">'GuV 2026'!N36</f>
        <v>80250</v>
      </c>
    </row>
    <row r="32" customFormat="false" ht="15" hidden="false" customHeight="false" outlineLevel="0" collapsed="false">
      <c r="F32" s="32" t="s">
        <v>59</v>
      </c>
      <c r="G32" s="32"/>
      <c r="H32" s="33" t="n">
        <f aca="false">'GuV 2026'!N37</f>
        <v>95660</v>
      </c>
    </row>
    <row r="33" customFormat="false" ht="15" hidden="false" customHeight="false" outlineLevel="0" collapsed="false">
      <c r="F33" s="30" t="s">
        <v>60</v>
      </c>
      <c r="G33" s="30"/>
      <c r="H33" s="31" t="n">
        <f aca="false">'GuV 2026'!N41</f>
        <v>-2570</v>
      </c>
    </row>
    <row r="34" customFormat="false" ht="15" hidden="false" customHeight="false" outlineLevel="0" collapsed="false">
      <c r="F34" s="32" t="s">
        <v>63</v>
      </c>
      <c r="G34" s="32"/>
      <c r="H34" s="33" t="n">
        <f aca="false">'GuV 2026'!N42</f>
        <v>93090</v>
      </c>
    </row>
    <row r="35" customFormat="false" ht="15" hidden="false" customHeight="false" outlineLevel="0" collapsed="false">
      <c r="F35" s="30" t="s">
        <v>77</v>
      </c>
      <c r="G35" s="30"/>
      <c r="H35" s="31" t="n">
        <f aca="false">'GuV 2026'!N44+'GuV 2026'!N45</f>
        <v>18120</v>
      </c>
    </row>
    <row r="36" customFormat="false" ht="15" hidden="false" customHeight="false" outlineLevel="0" collapsed="false">
      <c r="F36" s="32" t="s">
        <v>78</v>
      </c>
      <c r="G36" s="32"/>
      <c r="H36" s="33" t="n">
        <f aca="false">'GuV 2026'!N46</f>
        <v>74970</v>
      </c>
    </row>
    <row r="41" customFormat="false" ht="15" hidden="false" customHeight="false" outlineLevel="0" collapsed="false">
      <c r="A41" s="34" t="s">
        <v>79</v>
      </c>
    </row>
    <row r="42" customFormat="false" ht="15" hidden="false" customHeight="false" outlineLevel="0" collapsed="false">
      <c r="A42" s="35" t="s">
        <v>80</v>
      </c>
      <c r="B42" s="35" t="s">
        <v>81</v>
      </c>
      <c r="C42" s="35" t="s">
        <v>82</v>
      </c>
      <c r="D42" s="35" t="s">
        <v>83</v>
      </c>
    </row>
    <row r="43" customFormat="false" ht="15" hidden="false" customHeight="false" outlineLevel="0" collapsed="false">
      <c r="A43" s="36" t="s">
        <v>22</v>
      </c>
      <c r="B43" s="37" t="n">
        <f aca="false">'GuV 2026'!B15</f>
        <v>46750</v>
      </c>
      <c r="C43" s="37" t="n">
        <f aca="false">'GuV 2026'!B22+'GuV 2026'!B27+'GuV 2026'!B28+'GuV 2026'!B36</f>
        <v>46740</v>
      </c>
      <c r="D43" s="37" t="n">
        <f aca="false">'GuV 2026'!B37</f>
        <v>3080</v>
      </c>
    </row>
    <row r="44" customFormat="false" ht="15" hidden="false" customHeight="false" outlineLevel="0" collapsed="false">
      <c r="A44" s="36" t="s">
        <v>23</v>
      </c>
      <c r="B44" s="37" t="n">
        <f aca="false">'GuV 2026'!C15</f>
        <v>46810</v>
      </c>
      <c r="C44" s="37" t="n">
        <f aca="false">'GuV 2026'!C22+'GuV 2026'!C27+'GuV 2026'!C28+'GuV 2026'!C36</f>
        <v>42580</v>
      </c>
      <c r="D44" s="37" t="n">
        <f aca="false">'GuV 2026'!C37</f>
        <v>6580</v>
      </c>
    </row>
    <row r="45" customFormat="false" ht="15" hidden="false" customHeight="false" outlineLevel="0" collapsed="false">
      <c r="A45" s="36" t="s">
        <v>24</v>
      </c>
      <c r="B45" s="37" t="n">
        <f aca="false">'GuV 2026'!D15</f>
        <v>53080</v>
      </c>
      <c r="C45" s="37" t="n">
        <f aca="false">'GuV 2026'!D22+'GuV 2026'!D27+'GuV 2026'!D28+'GuV 2026'!D36</f>
        <v>45060</v>
      </c>
      <c r="D45" s="37" t="n">
        <f aca="false">'GuV 2026'!D37</f>
        <v>8820</v>
      </c>
    </row>
    <row r="46" customFormat="false" ht="15" hidden="false" customHeight="false" outlineLevel="0" collapsed="false">
      <c r="A46" s="36" t="s">
        <v>25</v>
      </c>
      <c r="B46" s="37" t="n">
        <f aca="false">'GuV 2026'!E15</f>
        <v>53120</v>
      </c>
      <c r="C46" s="37" t="n">
        <f aca="false">'GuV 2026'!E22+'GuV 2026'!E27+'GuV 2026'!E28+'GuV 2026'!E36</f>
        <v>45200</v>
      </c>
      <c r="D46" s="37" t="n">
        <f aca="false">'GuV 2026'!E37</f>
        <v>10440</v>
      </c>
    </row>
    <row r="47" customFormat="false" ht="15" hidden="false" customHeight="false" outlineLevel="0" collapsed="false">
      <c r="A47" s="36" t="s">
        <v>26</v>
      </c>
      <c r="B47" s="37" t="n">
        <f aca="false">'GuV 2026'!F15</f>
        <v>53300</v>
      </c>
      <c r="C47" s="37" t="n">
        <f aca="false">'GuV 2026'!F22+'GuV 2026'!F27+'GuV 2026'!F28+'GuV 2026'!F36</f>
        <v>45120</v>
      </c>
      <c r="D47" s="37" t="n">
        <f aca="false">'GuV 2026'!F37</f>
        <v>8220</v>
      </c>
    </row>
    <row r="48" customFormat="false" ht="15" hidden="false" customHeight="false" outlineLevel="0" collapsed="false">
      <c r="A48" s="36" t="s">
        <v>27</v>
      </c>
      <c r="B48" s="37" t="n">
        <f aca="false">'GuV 2026'!G15</f>
        <v>55230</v>
      </c>
      <c r="C48" s="37" t="n">
        <f aca="false">'GuV 2026'!G22+'GuV 2026'!G27+'GuV 2026'!G28+'GuV 2026'!G36</f>
        <v>46070</v>
      </c>
      <c r="D48" s="37" t="n">
        <f aca="false">'GuV 2026'!G37</f>
        <v>11820</v>
      </c>
    </row>
    <row r="49" customFormat="false" ht="15" hidden="false" customHeight="false" outlineLevel="0" collapsed="false">
      <c r="A49" s="36" t="s">
        <v>28</v>
      </c>
      <c r="B49" s="37" t="n">
        <f aca="false">'GuV 2026'!H15</f>
        <v>49700</v>
      </c>
      <c r="C49" s="37" t="n">
        <f aca="false">'GuV 2026'!H22+'GuV 2026'!H27+'GuV 2026'!H28+'GuV 2026'!H36</f>
        <v>44550</v>
      </c>
      <c r="D49" s="37" t="n">
        <f aca="false">'GuV 2026'!H37</f>
        <v>6470</v>
      </c>
    </row>
    <row r="50" customFormat="false" ht="15" hidden="false" customHeight="false" outlineLevel="0" collapsed="false">
      <c r="A50" s="36" t="s">
        <v>29</v>
      </c>
      <c r="B50" s="37" t="n">
        <f aca="false">'GuV 2026'!I15</f>
        <v>45920</v>
      </c>
      <c r="C50" s="37" t="n">
        <f aca="false">'GuV 2026'!I22+'GuV 2026'!I27+'GuV 2026'!I28+'GuV 2026'!I36</f>
        <v>42490</v>
      </c>
      <c r="D50" s="37" t="n">
        <f aca="false">'GuV 2026'!I37</f>
        <v>6450</v>
      </c>
    </row>
    <row r="51" customFormat="false" ht="15" hidden="false" customHeight="false" outlineLevel="0" collapsed="false">
      <c r="A51" s="36" t="s">
        <v>30</v>
      </c>
      <c r="B51" s="37" t="n">
        <f aca="false">'GuV 2026'!J15</f>
        <v>56060</v>
      </c>
      <c r="C51" s="37" t="n">
        <f aca="false">'GuV 2026'!J22+'GuV 2026'!J27+'GuV 2026'!J28+'GuV 2026'!J36</f>
        <v>46360</v>
      </c>
      <c r="D51" s="37" t="n">
        <f aca="false">'GuV 2026'!J37</f>
        <v>11970</v>
      </c>
    </row>
    <row r="52" customFormat="false" ht="15" hidden="false" customHeight="false" outlineLevel="0" collapsed="false">
      <c r="A52" s="36" t="s">
        <v>31</v>
      </c>
      <c r="B52" s="37" t="n">
        <f aca="false">'GuV 2026'!K15</f>
        <v>57360</v>
      </c>
      <c r="C52" s="37" t="n">
        <f aca="false">'GuV 2026'!K22+'GuV 2026'!K27+'GuV 2026'!K28+'GuV 2026'!K36</f>
        <v>47780</v>
      </c>
      <c r="D52" s="37" t="n">
        <f aca="false">'GuV 2026'!K37</f>
        <v>11950</v>
      </c>
    </row>
    <row r="53" customFormat="false" ht="15" hidden="false" customHeight="false" outlineLevel="0" collapsed="false">
      <c r="A53" s="36" t="s">
        <v>32</v>
      </c>
      <c r="B53" s="37" t="n">
        <f aca="false">'GuV 2026'!L15</f>
        <v>59050</v>
      </c>
      <c r="C53" s="37" t="n">
        <f aca="false">'GuV 2026'!L22+'GuV 2026'!L27+'GuV 2026'!L28+'GuV 2026'!L36</f>
        <v>58000</v>
      </c>
      <c r="D53" s="37" t="n">
        <f aca="false">'GuV 2026'!L37</f>
        <v>1770</v>
      </c>
    </row>
    <row r="54" customFormat="false" ht="15" hidden="false" customHeight="false" outlineLevel="0" collapsed="false">
      <c r="A54" s="36" t="s">
        <v>33</v>
      </c>
      <c r="B54" s="37" t="n">
        <f aca="false">'GuV 2026'!M15</f>
        <v>53890</v>
      </c>
      <c r="C54" s="37" t="n">
        <f aca="false">'GuV 2026'!M22+'GuV 2026'!M27+'GuV 2026'!M28+'GuV 2026'!M36</f>
        <v>46570</v>
      </c>
      <c r="D54" s="37" t="n">
        <f aca="false">'GuV 2026'!M37</f>
        <v>8090</v>
      </c>
    </row>
    <row r="57" customFormat="false" ht="15" hidden="false" customHeight="false" outlineLevel="0" collapsed="false">
      <c r="A57" s="34" t="s">
        <v>84</v>
      </c>
    </row>
    <row r="58" customFormat="false" ht="15" hidden="false" customHeight="false" outlineLevel="0" collapsed="false">
      <c r="A58" s="38" t="s">
        <v>85</v>
      </c>
      <c r="B58" s="35" t="s">
        <v>86</v>
      </c>
    </row>
    <row r="59" customFormat="false" ht="15" hidden="false" customHeight="false" outlineLevel="0" collapsed="false">
      <c r="A59" s="36" t="s">
        <v>41</v>
      </c>
      <c r="B59" s="37" t="n">
        <f aca="false">'GuV 2026'!N22</f>
        <v>219210</v>
      </c>
    </row>
    <row r="60" customFormat="false" ht="15" hidden="false" customHeight="false" outlineLevel="0" collapsed="false">
      <c r="A60" s="36" t="s">
        <v>46</v>
      </c>
      <c r="B60" s="37" t="n">
        <f aca="false">'GuV 2026'!N27</f>
        <v>234860</v>
      </c>
    </row>
    <row r="61" customFormat="false" ht="15" hidden="false" customHeight="false" outlineLevel="0" collapsed="false">
      <c r="A61" s="36" t="s">
        <v>75</v>
      </c>
      <c r="B61" s="37" t="n">
        <f aca="false">'GuV 2026'!N28</f>
        <v>22200</v>
      </c>
    </row>
    <row r="62" customFormat="false" ht="15" hidden="false" customHeight="false" outlineLevel="0" collapsed="false">
      <c r="A62" s="36" t="s">
        <v>76</v>
      </c>
      <c r="B62" s="37" t="n">
        <f aca="false">'GuV 2026'!N36</f>
        <v>80250</v>
      </c>
    </row>
  </sheetData>
  <mergeCells count="24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A7:H7"/>
    <mergeCell ref="A24:H24"/>
    <mergeCell ref="F25:H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2026-08-23T09:13:18Z</dcterms:created>
  <dc:creator>openpyxl</dc:creator>
  <dc:description/>
  <dc:language>en-US</dc:language>
  <cp:lastModifiedBy/>
  <dcterms:modified xsi:type="dcterms:W3CDTF">2026-08-23T09:13:20Z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