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B7AFD3A8-3E1A-4406-930D-5AD0F5EA69E8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Kassenbuch" sheetId="1" r:id="rId1"/>
    <sheet name="Auswertung" sheetId="2" r:id="rId2"/>
    <sheet name="Kategorien" sheetId="3" r:id="rId3"/>
  </sheets>
  <definedNames>
    <definedName name="_xlnm._FilterDatabase" localSheetId="0" hidden="1">Kassenbuch!$A$12:$K$42</definedName>
    <definedName name="_xlnm.Print_Area" localSheetId="0">Kassenbuch!$A$1:$K$49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2" l="1"/>
  <c r="E22" i="2"/>
  <c r="E21" i="2"/>
  <c r="E20" i="2"/>
  <c r="E19" i="2"/>
  <c r="E18" i="2"/>
  <c r="E17" i="2"/>
  <c r="E16" i="2"/>
  <c r="E15" i="2"/>
  <c r="E14" i="2"/>
  <c r="E24" i="2" s="1"/>
  <c r="E10" i="2"/>
  <c r="E9" i="2"/>
  <c r="E8" i="2"/>
  <c r="E7" i="2"/>
  <c r="E6" i="2"/>
  <c r="E5" i="2"/>
  <c r="E11" i="2" s="1"/>
  <c r="B4" i="2"/>
  <c r="H44" i="1"/>
  <c r="G44" i="1"/>
  <c r="J44" i="1" s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I44" i="1" s="1"/>
  <c r="E10" i="1"/>
  <c r="B6" i="2" s="1"/>
  <c r="B12" i="2" s="1"/>
  <c r="C10" i="1"/>
  <c r="B5" i="2" s="1"/>
  <c r="B11" i="2" l="1"/>
  <c r="B7" i="2"/>
  <c r="G10" i="1"/>
  <c r="B8" i="2" s="1"/>
</calcChain>
</file>

<file path=xl/sharedStrings.xml><?xml version="1.0" encoding="utf-8"?>
<sst xmlns="http://schemas.openxmlformats.org/spreadsheetml/2006/main" count="166" uniqueCount="106">
  <si>
    <t>Bargeldbewegungen · Einnahmen und Ausgaben · Geschäftsjahr 2026</t>
  </si>
  <si>
    <t>Unternehmen</t>
  </si>
  <si>
    <t>Lindberg Handels GmbH  (Beispiel – bitte ersetzen)</t>
  </si>
  <si>
    <t>Zeitraum (Monat)</t>
  </si>
  <si>
    <t>Januar 2026</t>
  </si>
  <si>
    <t>Anschrift</t>
  </si>
  <si>
    <t>Musterstraße 12 · 10115 Berlin</t>
  </si>
  <si>
    <t>Kasse / Standort</t>
  </si>
  <si>
    <t>Hauptkasse</t>
  </si>
  <si>
    <t>Verantwortlich</t>
  </si>
  <si>
    <t>A. Vogel</t>
  </si>
  <si>
    <t>Währung</t>
  </si>
  <si>
    <t>EUR (€)</t>
  </si>
  <si>
    <t>Anfangsbestand</t>
  </si>
  <si>
    <t>Summe Einnahmen</t>
  </si>
  <si>
    <t>Summe Ausgaben</t>
  </si>
  <si>
    <t>Kassenbestand (Endbestand)</t>
  </si>
  <si>
    <t>Nr.</t>
  </si>
  <si>
    <t>Datum</t>
  </si>
  <si>
    <t>Beleg-Nr.</t>
  </si>
  <si>
    <t>Buchungstext</t>
  </si>
  <si>
    <t>Kategorie</t>
  </si>
  <si>
    <t>USt-Satz</t>
  </si>
  <si>
    <t>Einnahme €</t>
  </si>
  <si>
    <t>Ausgabe €</t>
  </si>
  <si>
    <t>USt-Betrag €</t>
  </si>
  <si>
    <t>Saldo €</t>
  </si>
  <si>
    <t>Bemerkung</t>
  </si>
  <si>
    <t>2026-001</t>
  </si>
  <si>
    <t>Barverkauf Tagesumsatz</t>
  </si>
  <si>
    <t>Barverkauf</t>
  </si>
  <si>
    <t>Kasse 1</t>
  </si>
  <si>
    <t>2026-002</t>
  </si>
  <si>
    <t>Büromaterial / Schreibwaren</t>
  </si>
  <si>
    <t>Büromaterial</t>
  </si>
  <si>
    <t>2026-003</t>
  </si>
  <si>
    <t>Dienstleistung Beratung</t>
  </si>
  <si>
    <t>Dienstleistung</t>
  </si>
  <si>
    <t>Kunde extern</t>
  </si>
  <si>
    <t>2026-004</t>
  </si>
  <si>
    <t>Porto / Paketversand</t>
  </si>
  <si>
    <t>Porto/Versand</t>
  </si>
  <si>
    <t>2026-005</t>
  </si>
  <si>
    <t>Wareneinkauf Großhandel</t>
  </si>
  <si>
    <t>Wareneinkauf</t>
  </si>
  <si>
    <t>2026-006</t>
  </si>
  <si>
    <t>2026-007</t>
  </si>
  <si>
    <t>Bewirtung Geschäftsessen</t>
  </si>
  <si>
    <t>Bewirtung</t>
  </si>
  <si>
    <t>Beleg mit Anlass</t>
  </si>
  <si>
    <t>2026-008</t>
  </si>
  <si>
    <t>Fachliteratur / Zeitschrift</t>
  </si>
  <si>
    <t>Sonstige Ausgabe</t>
  </si>
  <si>
    <t>2026-009</t>
  </si>
  <si>
    <t>2026-010</t>
  </si>
  <si>
    <t>Bankgebühren Kontoführung</t>
  </si>
  <si>
    <t>Bankgebühren</t>
  </si>
  <si>
    <t>2026-011</t>
  </si>
  <si>
    <t>Reisekosten Bahnticket</t>
  </si>
  <si>
    <t>Reisekosten</t>
  </si>
  <si>
    <t>2026-012</t>
  </si>
  <si>
    <t>Privatentnahme</t>
  </si>
  <si>
    <t>Inhaber</t>
  </si>
  <si>
    <t>2026-013</t>
  </si>
  <si>
    <t>Dienstleistung Wartung</t>
  </si>
  <si>
    <t>2026-014</t>
  </si>
  <si>
    <t>Reparatur Kassengerät</t>
  </si>
  <si>
    <t>Reparatur/Instandhaltung</t>
  </si>
  <si>
    <t>2026-015</t>
  </si>
  <si>
    <t>2026-016</t>
  </si>
  <si>
    <t>Privateinlage Kasse</t>
  </si>
  <si>
    <t>Privateinlage</t>
  </si>
  <si>
    <t>Summe Januar 2026</t>
  </si>
  <si>
    <t>→ Endbestand</t>
  </si>
  <si>
    <t>Legende:  goldene Felder = Eingabe durch den Nutzer   ·   graue Spalten (USt-Betrag, Saldo) = automatische Berechnung   ·   Grundsatz: keine Buchung ohne Beleg.</t>
  </si>
  <si>
    <t>Hinweis: Nr. fortlaufend vergeben – der Saldo bleibt dadurch auch beim Filtern/Sortieren korrekt. Trage Beträge stets als Brutto in genau eine Spalte (Einnahme oder Ausgabe) ein.</t>
  </si>
  <si>
    <t>Datum, Unterschrift Kassenverantwortliche(r):</t>
  </si>
  <si>
    <t>AUSWERTUNG</t>
  </si>
  <si>
    <t>Monatsübersicht · Januar 2026</t>
  </si>
  <si>
    <t>Einnahmen nach Kategorie</t>
  </si>
  <si>
    <t>€</t>
  </si>
  <si>
    <t>Einnahmen gesamt</t>
  </si>
  <si>
    <t>Ausgaben gesamt</t>
  </si>
  <si>
    <t>Gewinn / Verlust</t>
  </si>
  <si>
    <t>Erstattung</t>
  </si>
  <si>
    <t>Endbestand (Saldo)</t>
  </si>
  <si>
    <t>Zinsertrag</t>
  </si>
  <si>
    <t>Einnahmen / Ausgaben</t>
  </si>
  <si>
    <t>Sonstige Einnahme</t>
  </si>
  <si>
    <t>Einnahmen</t>
  </si>
  <si>
    <t>Ausgaben</t>
  </si>
  <si>
    <t>Ausgaben nach Kategorie</t>
  </si>
  <si>
    <t>Miete/Nebenkosten</t>
  </si>
  <si>
    <t>KATEGORIEN &amp; HINWEISE</t>
  </si>
  <si>
    <t>Auswahllisten für das Kassenbuch · frei anpassbar</t>
  </si>
  <si>
    <t>Zuordnung</t>
  </si>
  <si>
    <t>Einnahme</t>
  </si>
  <si>
    <t>Ausgabe</t>
  </si>
  <si>
    <t>Hinweise zur ordnungsgemäßen Kassenführung</t>
  </si>
  <si>
    <t>▸   Keine Buchung ohne Beleg – jeden Geschäftsvorfall einzeln und lückenlos erfassen.</t>
  </si>
  <si>
    <t>▸   Bareinnahmen und -ausgaben zeitnah (spätestens am Folgetag) eintragen.</t>
  </si>
  <si>
    <t>▸   Belegnummern fortlaufend und eindeutig vergeben (z. B. 2026-001, 2026-002 …).</t>
  </si>
  <si>
    <t>▸   Beträge immer als Bruttobetrag in genau eine Spalte eintragen – kein Minuszeichen nötig.</t>
  </si>
  <si>
    <t>▸   Am Monatsende Kassensturz: gezählten Bestand mit dem Endbestand der Vorlage abgleichen.</t>
  </si>
  <si>
    <t>▸   Belege geordnet aufbewahren; die Vorlage regelmäßig sichern bzw. als Kopie archivieren.</t>
  </si>
  <si>
    <t>KASSENBUCH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</si>
</sst>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dd\.mm\.yyyy"/>
  </numFmts>
  <fonts count="32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sz val="11"/>
      <color rgb="FFD7DEEA"/>
      <name val="Calibri"/>
      <charset val="1"/>
    </font>
    <font>
      <sz val="2"/>
      <color rgb="FF1F2A44"/>
      <name val="Calibri"/>
      <charset val="1"/>
    </font>
    <font>
      <b/>
      <sz val="9"/>
      <color rgb="FF6B7280"/>
      <name val="Calibri"/>
      <charset val="1"/>
    </font>
    <font>
      <sz val="11"/>
      <color rgb="FF1F2A44"/>
      <name val="Calibri"/>
      <charset val="1"/>
    </font>
    <font>
      <b/>
      <sz val="9"/>
      <color rgb="FFFFFFFF"/>
      <name val="Calibri"/>
      <charset val="1"/>
    </font>
    <font>
      <b/>
      <sz val="16"/>
      <color rgb="FF1F2A44"/>
      <name val="Calibri"/>
      <charset val="1"/>
    </font>
    <font>
      <b/>
      <sz val="16"/>
      <color rgb="FF1F4E79"/>
      <name val="Calibri"/>
      <charset val="1"/>
    </font>
    <font>
      <b/>
      <sz val="16"/>
      <color rgb="FF9C3327"/>
      <name val="Calibri"/>
      <charset val="1"/>
    </font>
    <font>
      <b/>
      <sz val="16"/>
      <color rgb="FFFFFFFF"/>
      <name val="Calibri"/>
      <charset val="1"/>
    </font>
    <font>
      <b/>
      <sz val="10"/>
      <color rgb="FFFFFFFF"/>
      <name val="Calibri"/>
      <charset val="1"/>
    </font>
    <font>
      <sz val="10"/>
      <color rgb="FF6B7280"/>
      <name val="Calibri"/>
      <charset val="1"/>
    </font>
    <font>
      <sz val="10"/>
      <color rgb="FF1F2A44"/>
      <name val="Calibri"/>
      <charset val="1"/>
    </font>
    <font>
      <b/>
      <sz val="10"/>
      <color rgb="FF1F4E79"/>
      <name val="Calibri"/>
      <charset val="1"/>
    </font>
    <font>
      <b/>
      <sz val="10"/>
      <color rgb="FF9C3327"/>
      <name val="Calibri"/>
      <charset val="1"/>
    </font>
    <font>
      <sz val="10"/>
      <color rgb="FF2E4372"/>
      <name val="Calibri"/>
      <charset val="1"/>
    </font>
    <font>
      <b/>
      <sz val="10"/>
      <color rgb="FF1F2A44"/>
      <name val="Calibri"/>
      <charset val="1"/>
    </font>
    <font>
      <sz val="9"/>
      <color rgb="FF6B7280"/>
      <name val="Calibri"/>
      <charset val="1"/>
    </font>
    <font>
      <b/>
      <sz val="11"/>
      <color rgb="FFFFFFFF"/>
      <name val="Calibri"/>
      <charset val="1"/>
    </font>
    <font>
      <b/>
      <sz val="11"/>
      <color rgb="FF1F2A44"/>
      <name val="Calibri"/>
      <charset val="1"/>
    </font>
    <font>
      <i/>
      <sz val="9"/>
      <color rgb="FF6B7280"/>
      <name val="Calibri"/>
      <charset val="1"/>
    </font>
    <font>
      <b/>
      <sz val="22"/>
      <color rgb="FFFFFFFF"/>
      <name val="Calibri"/>
      <charset val="1"/>
    </font>
    <font>
      <b/>
      <sz val="10"/>
      <color rgb="FF6B7280"/>
      <name val="Calibri"/>
      <charset val="1"/>
    </font>
    <font>
      <b/>
      <sz val="12"/>
      <color rgb="FF1F2A44"/>
      <name val="Calibri"/>
      <charset val="1"/>
    </font>
    <font>
      <b/>
      <sz val="12"/>
      <color rgb="FF1F4E79"/>
      <name val="Calibri"/>
      <charset val="1"/>
    </font>
    <font>
      <sz val="10"/>
      <color rgb="FF1F4E79"/>
      <name val="Calibri"/>
      <charset val="1"/>
    </font>
    <font>
      <b/>
      <sz val="12"/>
      <color rgb="FF9C3327"/>
      <name val="Calibri"/>
      <charset val="1"/>
    </font>
    <font>
      <b/>
      <sz val="12"/>
      <color rgb="FFFFFFFF"/>
      <name val="Calibri"/>
      <charset val="1"/>
    </font>
    <font>
      <sz val="10"/>
      <color rgb="FF9C3327"/>
      <name val="Calibri"/>
      <charset val="1"/>
    </font>
    <font>
      <b/>
      <sz val="18"/>
      <color rgb="FFFFFFFF"/>
      <name val="Calibri"/>
      <charset val="1"/>
    </font>
    <font>
      <sz val="10"/>
      <color rgb="FFD7DEEA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1F2A44"/>
        <bgColor rgb="FF2E4372"/>
      </patternFill>
    </fill>
    <fill>
      <patternFill patternType="solid">
        <fgColor rgb="FF2E4372"/>
        <bgColor rgb="FF1F4E79"/>
      </patternFill>
    </fill>
    <fill>
      <patternFill patternType="solid">
        <fgColor rgb="FFC9A227"/>
        <bgColor rgb="FFA88B2A"/>
      </patternFill>
    </fill>
    <fill>
      <patternFill patternType="solid">
        <fgColor rgb="FFFBF3D9"/>
        <bgColor rgb="FFF7ECEA"/>
      </patternFill>
    </fill>
    <fill>
      <patternFill patternType="solid">
        <fgColor rgb="FFF0F2F5"/>
        <bgColor rgb="FFEEF0F3"/>
      </patternFill>
    </fill>
    <fill>
      <patternFill patternType="solid">
        <fgColor rgb="FFE9F0F7"/>
        <bgColor rgb="FFEEF0F3"/>
      </patternFill>
    </fill>
    <fill>
      <patternFill patternType="solid">
        <fgColor rgb="FFF7ECEA"/>
        <bgColor rgb="FFEEF0F3"/>
      </patternFill>
    </fill>
    <fill>
      <patternFill patternType="solid">
        <fgColor rgb="FF2E6CA4"/>
        <bgColor rgb="FF405A80"/>
      </patternFill>
    </fill>
    <fill>
      <patternFill patternType="solid">
        <fgColor rgb="FF9C3327"/>
        <bgColor rgb="FFC0563E"/>
      </patternFill>
    </fill>
    <fill>
      <patternFill patternType="solid">
        <fgColor rgb="FFFFFFFF"/>
        <bgColor rgb="FFF6F8FA"/>
      </patternFill>
    </fill>
    <fill>
      <patternFill patternType="solid">
        <fgColor rgb="FFEEF0F3"/>
        <bgColor rgb="FFF0F2F5"/>
      </patternFill>
    </fill>
    <fill>
      <patternFill patternType="solid">
        <fgColor rgb="FFF6F8FA"/>
        <bgColor rgb="FFF0F2F5"/>
      </patternFill>
    </fill>
  </fills>
  <borders count="5">
    <border>
      <left/>
      <right/>
      <top/>
      <bottom/>
      <diagonal/>
    </border>
    <border>
      <left style="thin">
        <color rgb="FFD3D7DE"/>
      </left>
      <right style="thin">
        <color rgb="FFD3D7DE"/>
      </right>
      <top style="thin">
        <color rgb="FFD3D7DE"/>
      </top>
      <bottom style="thin">
        <color rgb="FFD3D7DE"/>
      </bottom>
      <diagonal/>
    </border>
    <border>
      <left style="thin">
        <color rgb="FFD3D7DE"/>
      </left>
      <right style="thin">
        <color rgb="FFD3D7DE"/>
      </right>
      <top/>
      <bottom style="thin">
        <color rgb="FFD3D7DE"/>
      </bottom>
      <diagonal/>
    </border>
    <border>
      <left style="thin">
        <color rgb="FFFFFFFF"/>
      </left>
      <right style="thin">
        <color rgb="FFFFFFFF"/>
      </right>
      <top/>
      <bottom style="medium">
        <color rgb="FF1F2A44"/>
      </bottom>
      <diagonal/>
    </border>
    <border>
      <left/>
      <right/>
      <top/>
      <bottom style="thin">
        <color rgb="FF1F2A4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21" fillId="0" borderId="0" xfId="0" applyFont="1" applyAlignment="1">
      <alignment horizontal="left" vertical="center" wrapText="1"/>
    </xf>
    <xf numFmtId="0" fontId="19" fillId="2" borderId="0" xfId="0" applyFont="1" applyFill="1" applyAlignment="1">
      <alignment horizontal="right" vertical="center" indent="1"/>
    </xf>
    <xf numFmtId="164" fontId="10" fillId="2" borderId="2" xfId="0" applyNumberFormat="1" applyFont="1" applyFill="1" applyBorder="1" applyAlignment="1">
      <alignment horizontal="right" vertical="center" indent="1"/>
    </xf>
    <xf numFmtId="164" fontId="9" fillId="8" borderId="2" xfId="0" applyNumberFormat="1" applyFont="1" applyFill="1" applyBorder="1" applyAlignment="1">
      <alignment horizontal="right" vertical="center" indent="1"/>
    </xf>
    <xf numFmtId="164" fontId="8" fillId="7" borderId="2" xfId="0" applyNumberFormat="1" applyFont="1" applyFill="1" applyBorder="1" applyAlignment="1">
      <alignment horizontal="right" vertical="center" indent="1"/>
    </xf>
    <xf numFmtId="164" fontId="7" fillId="5" borderId="2" xfId="0" applyNumberFormat="1" applyFont="1" applyFill="1" applyBorder="1" applyAlignment="1">
      <alignment horizontal="right" vertical="center" indent="1"/>
    </xf>
    <xf numFmtId="0" fontId="6" fillId="2" borderId="1" xfId="0" applyFont="1" applyFill="1" applyBorder="1" applyAlignment="1">
      <alignment horizontal="left" vertical="center" indent="1"/>
    </xf>
    <xf numFmtId="0" fontId="4" fillId="6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4" borderId="0" xfId="0" applyFont="1" applyFill="1"/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12" fillId="11" borderId="1" xfId="0" applyFont="1" applyFill="1" applyBorder="1" applyAlignment="1">
      <alignment horizontal="center" vertical="center"/>
    </xf>
    <xf numFmtId="165" fontId="13" fillId="11" borderId="1" xfId="0" applyNumberFormat="1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left" vertical="center" indent="1"/>
    </xf>
    <xf numFmtId="9" fontId="13" fillId="11" borderId="1" xfId="0" applyNumberFormat="1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right" vertical="center"/>
    </xf>
    <xf numFmtId="164" fontId="15" fillId="8" borderId="1" xfId="0" applyNumberFormat="1" applyFont="1" applyFill="1" applyBorder="1" applyAlignment="1">
      <alignment horizontal="right" vertical="center"/>
    </xf>
    <xf numFmtId="164" fontId="16" fillId="12" borderId="1" xfId="0" applyNumberFormat="1" applyFont="1" applyFill="1" applyBorder="1" applyAlignment="1">
      <alignment horizontal="right" vertical="center"/>
    </xf>
    <xf numFmtId="164" fontId="17" fillId="12" borderId="1" xfId="0" applyNumberFormat="1" applyFont="1" applyFill="1" applyBorder="1" applyAlignment="1">
      <alignment horizontal="right" vertical="center"/>
    </xf>
    <xf numFmtId="0" fontId="18" fillId="11" borderId="1" xfId="0" applyFont="1" applyFill="1" applyBorder="1" applyAlignment="1">
      <alignment horizontal="left" vertical="center" indent="1"/>
    </xf>
    <xf numFmtId="0" fontId="12" fillId="13" borderId="1" xfId="0" applyFont="1" applyFill="1" applyBorder="1" applyAlignment="1">
      <alignment horizontal="center" vertical="center"/>
    </xf>
    <xf numFmtId="165" fontId="13" fillId="13" borderId="1" xfId="0" applyNumberFormat="1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left" vertical="center" indent="1"/>
    </xf>
    <xf numFmtId="9" fontId="13" fillId="13" borderId="1" xfId="0" applyNumberFormat="1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left" vertical="center" indent="1"/>
    </xf>
    <xf numFmtId="0" fontId="13" fillId="11" borderId="1" xfId="0" applyFont="1" applyFill="1" applyBorder="1"/>
    <xf numFmtId="164" fontId="13" fillId="7" borderId="1" xfId="0" applyNumberFormat="1" applyFont="1" applyFill="1" applyBorder="1"/>
    <xf numFmtId="164" fontId="13" fillId="8" borderId="1" xfId="0" applyNumberFormat="1" applyFont="1" applyFill="1" applyBorder="1"/>
    <xf numFmtId="0" fontId="13" fillId="13" borderId="1" xfId="0" applyFont="1" applyFill="1" applyBorder="1"/>
    <xf numFmtId="164" fontId="19" fillId="9" borderId="0" xfId="0" applyNumberFormat="1" applyFont="1" applyFill="1" applyAlignment="1">
      <alignment horizontal="right" vertical="center"/>
    </xf>
    <xf numFmtId="164" fontId="19" fillId="10" borderId="0" xfId="0" applyNumberFormat="1" applyFont="1" applyFill="1" applyAlignment="1">
      <alignment horizontal="right" vertical="center"/>
    </xf>
    <xf numFmtId="164" fontId="19" fillId="3" borderId="0" xfId="0" applyNumberFormat="1" applyFont="1" applyFill="1" applyAlignment="1">
      <alignment horizontal="right" vertical="center"/>
    </xf>
    <xf numFmtId="164" fontId="20" fillId="4" borderId="0" xfId="0" applyNumberFormat="1" applyFont="1" applyFill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23" fillId="6" borderId="1" xfId="0" applyFont="1" applyFill="1" applyBorder="1" applyAlignment="1">
      <alignment horizontal="left" vertical="center" indent="1"/>
    </xf>
    <xf numFmtId="164" fontId="24" fillId="6" borderId="1" xfId="0" applyNumberFormat="1" applyFont="1" applyFill="1" applyBorder="1" applyAlignment="1">
      <alignment horizontal="right" vertical="center"/>
    </xf>
    <xf numFmtId="0" fontId="11" fillId="9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left" vertical="center" indent="1"/>
    </xf>
    <xf numFmtId="164" fontId="25" fillId="7" borderId="1" xfId="0" applyNumberFormat="1" applyFont="1" applyFill="1" applyBorder="1" applyAlignment="1">
      <alignment horizontal="right" vertical="center"/>
    </xf>
    <xf numFmtId="164" fontId="26" fillId="11" borderId="1" xfId="0" applyNumberFormat="1" applyFont="1" applyFill="1" applyBorder="1" applyAlignment="1">
      <alignment horizontal="right" vertical="center"/>
    </xf>
    <xf numFmtId="0" fontId="23" fillId="8" borderId="1" xfId="0" applyFont="1" applyFill="1" applyBorder="1" applyAlignment="1">
      <alignment horizontal="left" vertical="center" indent="1"/>
    </xf>
    <xf numFmtId="164" fontId="27" fillId="8" borderId="1" xfId="0" applyNumberFormat="1" applyFont="1" applyFill="1" applyBorder="1" applyAlignment="1">
      <alignment horizontal="right" vertical="center"/>
    </xf>
    <xf numFmtId="164" fontId="26" fillId="13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 indent="1"/>
    </xf>
    <xf numFmtId="164" fontId="28" fillId="2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3" fillId="7" borderId="1" xfId="0" applyFont="1" applyFill="1" applyBorder="1" applyAlignment="1">
      <alignment horizontal="left" vertical="center" indent="1"/>
    </xf>
    <xf numFmtId="164" fontId="26" fillId="7" borderId="1" xfId="0" applyNumberFormat="1" applyFont="1" applyFill="1" applyBorder="1" applyAlignment="1">
      <alignment horizontal="right" vertical="center"/>
    </xf>
    <xf numFmtId="0" fontId="11" fillId="9" borderId="1" xfId="0" applyFont="1" applyFill="1" applyBorder="1" applyAlignment="1">
      <alignment horizontal="left" vertical="center" indent="1"/>
    </xf>
    <xf numFmtId="164" fontId="11" fillId="9" borderId="1" xfId="0" applyNumberFormat="1" applyFont="1" applyFill="1" applyBorder="1" applyAlignment="1">
      <alignment horizontal="right" vertical="center"/>
    </xf>
    <xf numFmtId="0" fontId="13" fillId="8" borderId="1" xfId="0" applyFont="1" applyFill="1" applyBorder="1" applyAlignment="1">
      <alignment horizontal="left" vertical="center" indent="1"/>
    </xf>
    <xf numFmtId="164" fontId="29" fillId="8" borderId="1" xfId="0" applyNumberFormat="1" applyFont="1" applyFill="1" applyBorder="1" applyAlignment="1">
      <alignment horizontal="right" vertical="center"/>
    </xf>
    <xf numFmtId="0" fontId="11" fillId="10" borderId="1" xfId="0" applyFont="1" applyFill="1" applyBorder="1" applyAlignment="1">
      <alignment horizontal="center" vertical="center" wrapText="1"/>
    </xf>
    <xf numFmtId="164" fontId="29" fillId="11" borderId="1" xfId="0" applyNumberFormat="1" applyFont="1" applyFill="1" applyBorder="1" applyAlignment="1">
      <alignment horizontal="right" vertical="center"/>
    </xf>
    <xf numFmtId="164" fontId="29" fillId="13" borderId="1" xfId="0" applyNumberFormat="1" applyFont="1" applyFill="1" applyBorder="1" applyAlignment="1">
      <alignment horizontal="right" vertical="center"/>
    </xf>
    <xf numFmtId="0" fontId="11" fillId="10" borderId="1" xfId="0" applyFont="1" applyFill="1" applyBorder="1" applyAlignment="1">
      <alignment horizontal="left" vertical="center" indent="1"/>
    </xf>
    <xf numFmtId="164" fontId="11" fillId="10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 indent="1"/>
    </xf>
    <xf numFmtId="0" fontId="30" fillId="2" borderId="0" xfId="0" applyFont="1" applyFill="1" applyAlignment="1">
      <alignment horizontal="left" vertical="center" indent="1"/>
    </xf>
    <xf numFmtId="0" fontId="31" fillId="3" borderId="0" xfId="0" applyFont="1" applyFill="1" applyAlignment="1">
      <alignment horizontal="left" vertical="center" indent="1"/>
    </xf>
    <xf numFmtId="0" fontId="2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 indent="1"/>
    </xf>
    <xf numFmtId="0" fontId="11" fillId="2" borderId="3" xfId="0" applyFont="1" applyFill="1" applyBorder="1" applyAlignment="1">
      <alignment horizontal="center" vertical="top" wrapText="1"/>
    </xf>
    <xf numFmtId="0" fontId="11" fillId="9" borderId="3" xfId="0" applyFont="1" applyFill="1" applyBorder="1" applyAlignment="1">
      <alignment horizontal="center" vertical="top" wrapText="1"/>
    </xf>
    <xf numFmtId="0" fontId="11" fillId="10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8B2A"/>
      <rgbColor rgb="FF800080"/>
      <rgbColor rgb="FF405A80"/>
      <rgbColor rgb="FFD9D9D9"/>
      <rgbColor rgb="FF878787"/>
      <rgbColor rgb="FF9999FF"/>
      <rgbColor rgb="FFC0563E"/>
      <rgbColor rgb="FFFBF3D9"/>
      <rgbColor rgb="FFE9F0F7"/>
      <rgbColor rgb="FF660066"/>
      <rgbColor rgb="FFFF8080"/>
      <rgbColor rgb="FF2E6CA4"/>
      <rgbColor rgb="FFD3D7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0F3"/>
      <rgbColor rgb="FFF0F2F5"/>
      <rgbColor rgb="FFF7ECEA"/>
      <rgbColor rgb="FFF6F8FA"/>
      <rgbColor rgb="FFFF99CC"/>
      <rgbColor rgb="FFCC99FF"/>
      <rgbColor rgb="FFD7DEEA"/>
      <rgbColor rgb="FF4F81BD"/>
      <rgbColor rgb="FF33CCCC"/>
      <rgbColor rgb="FF99CC00"/>
      <rgbColor rgb="FFFFCC00"/>
      <rgbColor rgb="FFC9A227"/>
      <rgbColor rgb="FFB5651D"/>
      <rgbColor rgb="FF6B7280"/>
      <rgbColor rgb="FF969696"/>
      <rgbColor rgb="FF1F4E79"/>
      <rgbColor rgb="FF339966"/>
      <rgbColor rgb="FF003300"/>
      <rgbColor rgb="FF333300"/>
      <rgbColor rgb="FF9C3327"/>
      <rgbColor rgb="FF7E5A9B"/>
      <rgbColor rgb="FF2E4372"/>
      <rgbColor rgb="FF1F2A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Ausgaben nach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Auswertung!$E$13</c:f>
              <c:strCache>
                <c:ptCount val="1"/>
                <c:pt idx="0">
                  <c:v>€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9C332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2F0B-4F2D-8A3E-C2689B198EBB}"/>
              </c:ext>
            </c:extLst>
          </c:dPt>
          <c:dPt>
            <c:idx val="1"/>
            <c:bubble3D val="0"/>
            <c:spPr>
              <a:solidFill>
                <a:srgbClr val="C9A22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2F0B-4F2D-8A3E-C2689B198EBB}"/>
              </c:ext>
            </c:extLst>
          </c:dPt>
          <c:dPt>
            <c:idx val="2"/>
            <c:bubble3D val="0"/>
            <c:spPr>
              <a:solidFill>
                <a:srgbClr val="2E6CA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2F0B-4F2D-8A3E-C2689B198EBB}"/>
              </c:ext>
            </c:extLst>
          </c:dPt>
          <c:dPt>
            <c:idx val="3"/>
            <c:bubble3D val="0"/>
            <c:spPr>
              <a:solidFill>
                <a:srgbClr val="1F2A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2F0B-4F2D-8A3E-C2689B198EBB}"/>
              </c:ext>
            </c:extLst>
          </c:dPt>
          <c:dPt>
            <c:idx val="4"/>
            <c:bubble3D val="0"/>
            <c:spPr>
              <a:solidFill>
                <a:srgbClr val="B5651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2F0B-4F2D-8A3E-C2689B198EBB}"/>
              </c:ext>
            </c:extLst>
          </c:dPt>
          <c:dPt>
            <c:idx val="5"/>
            <c:bubble3D val="0"/>
            <c:spPr>
              <a:solidFill>
                <a:srgbClr val="6B728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2F0B-4F2D-8A3E-C2689B198EBB}"/>
              </c:ext>
            </c:extLst>
          </c:dPt>
          <c:dPt>
            <c:idx val="6"/>
            <c:bubble3D val="0"/>
            <c:spPr>
              <a:solidFill>
                <a:srgbClr val="7E5A9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2F0B-4F2D-8A3E-C2689B198EBB}"/>
              </c:ext>
            </c:extLst>
          </c:dPt>
          <c:dPt>
            <c:idx val="7"/>
            <c:bubble3D val="0"/>
            <c:spPr>
              <a:solidFill>
                <a:srgbClr val="C056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2F0B-4F2D-8A3E-C2689B198EBB}"/>
              </c:ext>
            </c:extLst>
          </c:dPt>
          <c:dPt>
            <c:idx val="8"/>
            <c:bubble3D val="0"/>
            <c:spPr>
              <a:solidFill>
                <a:srgbClr val="405A8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2F0B-4F2D-8A3E-C2689B198EBB}"/>
              </c:ext>
            </c:extLst>
          </c:dPt>
          <c:dPt>
            <c:idx val="9"/>
            <c:bubble3D val="0"/>
            <c:spPr>
              <a:solidFill>
                <a:srgbClr val="A88B2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2F0B-4F2D-8A3E-C2689B198EBB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2F0B-4F2D-8A3E-C2689B198EBB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2F0B-4F2D-8A3E-C2689B198EBB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2F0B-4F2D-8A3E-C2689B198EBB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2F0B-4F2D-8A3E-C2689B198EBB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2F0B-4F2D-8A3E-C2689B198EBB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B-2F0B-4F2D-8A3E-C2689B198EBB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D-2F0B-4F2D-8A3E-C2689B198EBB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F-2F0B-4F2D-8A3E-C2689B198EBB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1-2F0B-4F2D-8A3E-C2689B198EBB}"/>
                </c:ext>
              </c:extLst>
            </c:dLbl>
            <c:dLbl>
              <c:idx val="9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3-2F0B-4F2D-8A3E-C2689B198E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Auswertung!$D$14:$D$23</c:f>
              <c:strCache>
                <c:ptCount val="10"/>
                <c:pt idx="0">
                  <c:v>Wareneinkauf</c:v>
                </c:pt>
                <c:pt idx="1">
                  <c:v>Büromaterial</c:v>
                </c:pt>
                <c:pt idx="2">
                  <c:v>Miete/Nebenkosten</c:v>
                </c:pt>
                <c:pt idx="3">
                  <c:v>Porto/Versand</c:v>
                </c:pt>
                <c:pt idx="4">
                  <c:v>Reisekosten</c:v>
                </c:pt>
                <c:pt idx="5">
                  <c:v>Bewirtung</c:v>
                </c:pt>
                <c:pt idx="6">
                  <c:v>Reparatur/Instandhaltung</c:v>
                </c:pt>
                <c:pt idx="7">
                  <c:v>Bankgebühren</c:v>
                </c:pt>
                <c:pt idx="8">
                  <c:v>Privatentnahme</c:v>
                </c:pt>
                <c:pt idx="9">
                  <c:v>Sonstige Ausgabe</c:v>
                </c:pt>
              </c:strCache>
            </c:strRef>
          </c:cat>
          <c:val>
            <c:numRef>
              <c:f>Auswertung!$E$14:$E$23</c:f>
              <c:numCache>
                <c:formatCode>#,##0.00" €"</c:formatCode>
                <c:ptCount val="10"/>
                <c:pt idx="0">
                  <c:v>320.60000000000002</c:v>
                </c:pt>
                <c:pt idx="1">
                  <c:v>34.9</c:v>
                </c:pt>
                <c:pt idx="2">
                  <c:v>0</c:v>
                </c:pt>
                <c:pt idx="3">
                  <c:v>12.45</c:v>
                </c:pt>
                <c:pt idx="4">
                  <c:v>44.5</c:v>
                </c:pt>
                <c:pt idx="5">
                  <c:v>58.8</c:v>
                </c:pt>
                <c:pt idx="6">
                  <c:v>76.3</c:v>
                </c:pt>
                <c:pt idx="7">
                  <c:v>9.9</c:v>
                </c:pt>
                <c:pt idx="8">
                  <c:v>200</c:v>
                </c:pt>
                <c:pt idx="9">
                  <c:v>18.899999999999999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F0B-4F2D-8A3E-C2689B198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Einnahmen vs. Ausgaben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2E6CA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7767-4A96-88B2-2DD98A63B821}"/>
              </c:ext>
            </c:extLst>
          </c:dPt>
          <c:dPt>
            <c:idx val="1"/>
            <c:invertIfNegative val="0"/>
            <c:bubble3D val="0"/>
            <c:spPr>
              <a:solidFill>
                <a:srgbClr val="9C332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7767-4A96-88B2-2DD98A63B821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7767-4A96-88B2-2DD98A63B821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7767-4A96-88B2-2DD98A63B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Auswertung!$A$11:$A$12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Auswertung!$B$11:$B$12</c:f>
              <c:numCache>
                <c:formatCode>#,##0.00" €"</c:formatCode>
                <c:ptCount val="2"/>
                <c:pt idx="0">
                  <c:v>2756.15</c:v>
                </c:pt>
                <c:pt idx="1">
                  <c:v>776.34999999999991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67-4A96-88B2-2DD98A63B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6061332"/>
        <c:axId val="16554634"/>
      </c:barChart>
      <c:catAx>
        <c:axId val="360613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6554634"/>
        <c:crosses val="autoZero"/>
        <c:auto val="1"/>
        <c:lblAlgn val="ctr"/>
        <c:lblOffset val="100"/>
        <c:noMultiLvlLbl val="0"/>
      </c:catAx>
      <c:valAx>
        <c:axId val="1655463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606133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13</xdr:col>
      <xdr:colOff>519120</xdr:colOff>
      <xdr:row>16</xdr:row>
      <xdr:rowOff>46440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20</xdr:row>
      <xdr:rowOff>0</xdr:rowOff>
    </xdr:from>
    <xdr:to>
      <xdr:col>13</xdr:col>
      <xdr:colOff>519120</xdr:colOff>
      <xdr:row>34</xdr:row>
      <xdr:rowOff>32760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showGridLines="0" tabSelected="1" zoomScaleNormal="100" workbookViewId="0">
      <pane ySplit="12" topLeftCell="A101" activePane="bottomLeft" state="frozen"/>
      <selection pane="bottomLeft" activeCell="G105" sqref="G105"/>
    </sheetView>
  </sheetViews>
  <sheetFormatPr baseColWidth="10" defaultColWidth="8.7109375" defaultRowHeight="15" x14ac:dyDescent="0.25"/>
  <cols>
    <col min="1" max="1" width="6" customWidth="1"/>
    <col min="2" max="2" width="12.42578125" customWidth="1"/>
    <col min="3" max="3" width="13" customWidth="1"/>
    <col min="4" max="4" width="25.28515625" bestFit="1" customWidth="1"/>
    <col min="5" max="5" width="23.140625" bestFit="1" customWidth="1"/>
    <col min="6" max="6" width="9" customWidth="1"/>
    <col min="7" max="9" width="13.42578125" customWidth="1"/>
    <col min="10" max="10" width="15" customWidth="1"/>
    <col min="11" max="11" width="15.42578125" bestFit="1" customWidth="1"/>
  </cols>
  <sheetData>
    <row r="1" spans="1:11" ht="39.75" customHeight="1" x14ac:dyDescent="0.25">
      <c r="A1" s="14" t="s">
        <v>105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9.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.7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6" customHeight="1" x14ac:dyDescent="0.25"/>
    <row r="5" spans="1:11" ht="19.5" customHeight="1" x14ac:dyDescent="0.25">
      <c r="A5" s="11" t="s">
        <v>1</v>
      </c>
      <c r="B5" s="11"/>
      <c r="C5" s="10" t="s">
        <v>2</v>
      </c>
      <c r="D5" s="10"/>
      <c r="E5" s="10"/>
      <c r="G5" s="11" t="s">
        <v>3</v>
      </c>
      <c r="H5" s="11"/>
      <c r="I5" s="10" t="s">
        <v>4</v>
      </c>
      <c r="J5" s="10"/>
      <c r="K5" s="10"/>
    </row>
    <row r="6" spans="1:11" ht="19.5" customHeight="1" x14ac:dyDescent="0.25">
      <c r="A6" s="11" t="s">
        <v>5</v>
      </c>
      <c r="B6" s="11"/>
      <c r="C6" s="10" t="s">
        <v>6</v>
      </c>
      <c r="D6" s="10"/>
      <c r="E6" s="10"/>
      <c r="G6" s="11" t="s">
        <v>7</v>
      </c>
      <c r="H6" s="11"/>
      <c r="I6" s="10" t="s">
        <v>8</v>
      </c>
      <c r="J6" s="10"/>
      <c r="K6" s="10"/>
    </row>
    <row r="7" spans="1:11" ht="19.5" customHeight="1" x14ac:dyDescent="0.25">
      <c r="A7" s="11" t="s">
        <v>9</v>
      </c>
      <c r="B7" s="11"/>
      <c r="C7" s="10" t="s">
        <v>10</v>
      </c>
      <c r="D7" s="10"/>
      <c r="E7" s="10"/>
      <c r="G7" s="11" t="s">
        <v>11</v>
      </c>
      <c r="H7" s="11"/>
      <c r="I7" s="10" t="s">
        <v>12</v>
      </c>
      <c r="J7" s="10"/>
      <c r="K7" s="10"/>
    </row>
    <row r="8" spans="1:11" ht="7.5" customHeight="1" x14ac:dyDescent="0.25"/>
    <row r="9" spans="1:11" ht="15.75" customHeight="1" x14ac:dyDescent="0.25">
      <c r="A9" s="9" t="s">
        <v>13</v>
      </c>
      <c r="B9" s="9"/>
      <c r="C9" s="9" t="s">
        <v>14</v>
      </c>
      <c r="D9" s="9"/>
      <c r="E9" s="9" t="s">
        <v>15</v>
      </c>
      <c r="F9" s="9"/>
      <c r="G9" s="8" t="s">
        <v>16</v>
      </c>
      <c r="H9" s="8"/>
      <c r="I9" s="8"/>
      <c r="J9" s="8"/>
      <c r="K9" s="8"/>
    </row>
    <row r="10" spans="1:11" ht="30" customHeight="1" x14ac:dyDescent="0.25">
      <c r="A10" s="7">
        <v>1500</v>
      </c>
      <c r="B10" s="7"/>
      <c r="C10" s="6">
        <f>SUM(G13:G42)</f>
        <v>2756.15</v>
      </c>
      <c r="D10" s="6"/>
      <c r="E10" s="5">
        <f>SUM(H13:H42)</f>
        <v>776.34999999999991</v>
      </c>
      <c r="F10" s="5"/>
      <c r="G10" s="4">
        <f>A10+C10-E10</f>
        <v>3479.7999999999997</v>
      </c>
      <c r="H10" s="4"/>
      <c r="I10" s="4"/>
      <c r="J10" s="4"/>
      <c r="K10" s="4"/>
    </row>
    <row r="11" spans="1:11" ht="7.5" customHeight="1" x14ac:dyDescent="0.25"/>
    <row r="12" spans="1:11" s="75" customFormat="1" ht="25.5" customHeight="1" x14ac:dyDescent="0.25">
      <c r="A12" s="72" t="s">
        <v>17</v>
      </c>
      <c r="B12" s="72" t="s">
        <v>18</v>
      </c>
      <c r="C12" s="72" t="s">
        <v>19</v>
      </c>
      <c r="D12" s="72" t="s">
        <v>20</v>
      </c>
      <c r="E12" s="72" t="s">
        <v>21</v>
      </c>
      <c r="F12" s="72" t="s">
        <v>22</v>
      </c>
      <c r="G12" s="73" t="s">
        <v>23</v>
      </c>
      <c r="H12" s="74" t="s">
        <v>24</v>
      </c>
      <c r="I12" s="72" t="s">
        <v>25</v>
      </c>
      <c r="J12" s="72" t="s">
        <v>26</v>
      </c>
      <c r="K12" s="72" t="s">
        <v>27</v>
      </c>
    </row>
    <row r="13" spans="1:11" ht="18" customHeight="1" x14ac:dyDescent="0.25">
      <c r="A13" s="16">
        <v>1</v>
      </c>
      <c r="B13" s="17">
        <v>46024</v>
      </c>
      <c r="C13" s="18" t="s">
        <v>28</v>
      </c>
      <c r="D13" s="19" t="s">
        <v>29</v>
      </c>
      <c r="E13" s="19" t="s">
        <v>30</v>
      </c>
      <c r="F13" s="20">
        <v>0.19</v>
      </c>
      <c r="G13" s="21">
        <v>480</v>
      </c>
      <c r="H13" s="22"/>
      <c r="I13" s="23">
        <f t="shared" ref="I13:I42" si="0">IF(($G13+$H13)=0,"",ROUND(($G13+$H13)*$F13/(1+$F13),2))</f>
        <v>76.64</v>
      </c>
      <c r="J13" s="24">
        <f t="shared" ref="J13:J42" si="1">IF($A13="","",$A$10+SUMIFS($G$13:$G$42,$A$13:$A$42,"&lt;="&amp;$A13)-SUMIFS($H$13:$H$42,$A$13:$A$42,"&lt;="&amp;$A13))</f>
        <v>1980</v>
      </c>
      <c r="K13" s="25" t="s">
        <v>31</v>
      </c>
    </row>
    <row r="14" spans="1:11" ht="18" customHeight="1" x14ac:dyDescent="0.25">
      <c r="A14" s="26">
        <v>2</v>
      </c>
      <c r="B14" s="27">
        <v>46024</v>
      </c>
      <c r="C14" s="28" t="s">
        <v>32</v>
      </c>
      <c r="D14" s="29" t="s">
        <v>33</v>
      </c>
      <c r="E14" s="29" t="s">
        <v>34</v>
      </c>
      <c r="F14" s="30">
        <v>0.19</v>
      </c>
      <c r="G14" s="21"/>
      <c r="H14" s="22">
        <v>34.9</v>
      </c>
      <c r="I14" s="23">
        <f t="shared" si="0"/>
        <v>5.57</v>
      </c>
      <c r="J14" s="24">
        <f t="shared" si="1"/>
        <v>1945.1</v>
      </c>
      <c r="K14" s="31"/>
    </row>
    <row r="15" spans="1:11" ht="18" customHeight="1" x14ac:dyDescent="0.25">
      <c r="A15" s="16">
        <v>3</v>
      </c>
      <c r="B15" s="17">
        <v>46025</v>
      </c>
      <c r="C15" s="18" t="s">
        <v>35</v>
      </c>
      <c r="D15" s="19" t="s">
        <v>36</v>
      </c>
      <c r="E15" s="19" t="s">
        <v>37</v>
      </c>
      <c r="F15" s="20">
        <v>0.19</v>
      </c>
      <c r="G15" s="21">
        <v>250</v>
      </c>
      <c r="H15" s="22"/>
      <c r="I15" s="23">
        <f t="shared" si="0"/>
        <v>39.92</v>
      </c>
      <c r="J15" s="24">
        <f t="shared" si="1"/>
        <v>2195.1</v>
      </c>
      <c r="K15" s="25" t="s">
        <v>38</v>
      </c>
    </row>
    <row r="16" spans="1:11" ht="18" customHeight="1" x14ac:dyDescent="0.25">
      <c r="A16" s="26">
        <v>4</v>
      </c>
      <c r="B16" s="27">
        <v>46025</v>
      </c>
      <c r="C16" s="28" t="s">
        <v>39</v>
      </c>
      <c r="D16" s="29" t="s">
        <v>40</v>
      </c>
      <c r="E16" s="29" t="s">
        <v>41</v>
      </c>
      <c r="F16" s="30">
        <v>0.19</v>
      </c>
      <c r="G16" s="21"/>
      <c r="H16" s="22">
        <v>12.45</v>
      </c>
      <c r="I16" s="23">
        <f t="shared" si="0"/>
        <v>1.99</v>
      </c>
      <c r="J16" s="24">
        <f t="shared" si="1"/>
        <v>2182.65</v>
      </c>
      <c r="K16" s="31"/>
    </row>
    <row r="17" spans="1:11" ht="18" customHeight="1" x14ac:dyDescent="0.25">
      <c r="A17" s="16">
        <v>5</v>
      </c>
      <c r="B17" s="17">
        <v>46027</v>
      </c>
      <c r="C17" s="18" t="s">
        <v>42</v>
      </c>
      <c r="D17" s="19" t="s">
        <v>43</v>
      </c>
      <c r="E17" s="19" t="s">
        <v>44</v>
      </c>
      <c r="F17" s="20">
        <v>0.19</v>
      </c>
      <c r="G17" s="21"/>
      <c r="H17" s="22">
        <v>320.60000000000002</v>
      </c>
      <c r="I17" s="23">
        <f t="shared" si="0"/>
        <v>51.19</v>
      </c>
      <c r="J17" s="24">
        <f t="shared" si="1"/>
        <v>1862.05</v>
      </c>
      <c r="K17" s="25"/>
    </row>
    <row r="18" spans="1:11" ht="18" customHeight="1" x14ac:dyDescent="0.25">
      <c r="A18" s="26">
        <v>6</v>
      </c>
      <c r="B18" s="27">
        <v>46029</v>
      </c>
      <c r="C18" s="28" t="s">
        <v>45</v>
      </c>
      <c r="D18" s="29" t="s">
        <v>29</v>
      </c>
      <c r="E18" s="29" t="s">
        <v>30</v>
      </c>
      <c r="F18" s="30">
        <v>0.19</v>
      </c>
      <c r="G18" s="21">
        <v>615.29999999999995</v>
      </c>
      <c r="H18" s="22"/>
      <c r="I18" s="23">
        <f t="shared" si="0"/>
        <v>98.24</v>
      </c>
      <c r="J18" s="24">
        <f t="shared" si="1"/>
        <v>2477.3500000000004</v>
      </c>
      <c r="K18" s="31" t="s">
        <v>31</v>
      </c>
    </row>
    <row r="19" spans="1:11" ht="18" customHeight="1" x14ac:dyDescent="0.25">
      <c r="A19" s="16">
        <v>7</v>
      </c>
      <c r="B19" s="17">
        <v>46030</v>
      </c>
      <c r="C19" s="18" t="s">
        <v>46</v>
      </c>
      <c r="D19" s="19" t="s">
        <v>47</v>
      </c>
      <c r="E19" s="19" t="s">
        <v>48</v>
      </c>
      <c r="F19" s="20">
        <v>0.19</v>
      </c>
      <c r="G19" s="21"/>
      <c r="H19" s="22">
        <v>58.8</v>
      </c>
      <c r="I19" s="23">
        <f t="shared" si="0"/>
        <v>9.39</v>
      </c>
      <c r="J19" s="24">
        <f t="shared" si="1"/>
        <v>2418.5500000000002</v>
      </c>
      <c r="K19" s="25" t="s">
        <v>49</v>
      </c>
    </row>
    <row r="20" spans="1:11" ht="18" customHeight="1" x14ac:dyDescent="0.25">
      <c r="A20" s="26">
        <v>8</v>
      </c>
      <c r="B20" s="27">
        <v>46031</v>
      </c>
      <c r="C20" s="28" t="s">
        <v>50</v>
      </c>
      <c r="D20" s="29" t="s">
        <v>51</v>
      </c>
      <c r="E20" s="29" t="s">
        <v>52</v>
      </c>
      <c r="F20" s="30">
        <v>7.0000000000000007E-2</v>
      </c>
      <c r="G20" s="21"/>
      <c r="H20" s="22">
        <v>18.899999999999999</v>
      </c>
      <c r="I20" s="23">
        <f t="shared" si="0"/>
        <v>1.24</v>
      </c>
      <c r="J20" s="24">
        <f t="shared" si="1"/>
        <v>2399.65</v>
      </c>
      <c r="K20" s="31"/>
    </row>
    <row r="21" spans="1:11" ht="18" customHeight="1" x14ac:dyDescent="0.25">
      <c r="A21" s="16">
        <v>9</v>
      </c>
      <c r="B21" s="17">
        <v>46032</v>
      </c>
      <c r="C21" s="18" t="s">
        <v>53</v>
      </c>
      <c r="D21" s="19" t="s">
        <v>29</v>
      </c>
      <c r="E21" s="19" t="s">
        <v>30</v>
      </c>
      <c r="F21" s="20">
        <v>0.19</v>
      </c>
      <c r="G21" s="21">
        <v>402.1</v>
      </c>
      <c r="H21" s="22"/>
      <c r="I21" s="23">
        <f t="shared" si="0"/>
        <v>64.2</v>
      </c>
      <c r="J21" s="24">
        <f t="shared" si="1"/>
        <v>2801.75</v>
      </c>
      <c r="K21" s="25" t="s">
        <v>31</v>
      </c>
    </row>
    <row r="22" spans="1:11" ht="18" customHeight="1" x14ac:dyDescent="0.25">
      <c r="A22" s="26">
        <v>10</v>
      </c>
      <c r="B22" s="27">
        <v>46034</v>
      </c>
      <c r="C22" s="28" t="s">
        <v>54</v>
      </c>
      <c r="D22" s="29" t="s">
        <v>55</v>
      </c>
      <c r="E22" s="29" t="s">
        <v>56</v>
      </c>
      <c r="F22" s="30">
        <v>0</v>
      </c>
      <c r="G22" s="21"/>
      <c r="H22" s="22">
        <v>9.9</v>
      </c>
      <c r="I22" s="23">
        <f t="shared" si="0"/>
        <v>0</v>
      </c>
      <c r="J22" s="24">
        <f t="shared" si="1"/>
        <v>2791.85</v>
      </c>
      <c r="K22" s="31"/>
    </row>
    <row r="23" spans="1:11" ht="18" customHeight="1" x14ac:dyDescent="0.25">
      <c r="A23" s="16">
        <v>11</v>
      </c>
      <c r="B23" s="17">
        <v>46035</v>
      </c>
      <c r="C23" s="18" t="s">
        <v>57</v>
      </c>
      <c r="D23" s="19" t="s">
        <v>58</v>
      </c>
      <c r="E23" s="19" t="s">
        <v>59</v>
      </c>
      <c r="F23" s="20">
        <v>7.0000000000000007E-2</v>
      </c>
      <c r="G23" s="21"/>
      <c r="H23" s="22">
        <v>44.5</v>
      </c>
      <c r="I23" s="23">
        <f t="shared" si="0"/>
        <v>2.91</v>
      </c>
      <c r="J23" s="24">
        <f t="shared" si="1"/>
        <v>2747.35</v>
      </c>
      <c r="K23" s="25"/>
    </row>
    <row r="24" spans="1:11" ht="18" customHeight="1" x14ac:dyDescent="0.25">
      <c r="A24" s="26">
        <v>12</v>
      </c>
      <c r="B24" s="27">
        <v>46037</v>
      </c>
      <c r="C24" s="28" t="s">
        <v>60</v>
      </c>
      <c r="D24" s="29" t="s">
        <v>61</v>
      </c>
      <c r="E24" s="29" t="s">
        <v>61</v>
      </c>
      <c r="F24" s="30">
        <v>0</v>
      </c>
      <c r="G24" s="21"/>
      <c r="H24" s="22">
        <v>200</v>
      </c>
      <c r="I24" s="23">
        <f t="shared" si="0"/>
        <v>0</v>
      </c>
      <c r="J24" s="24">
        <f t="shared" si="1"/>
        <v>2547.3500000000004</v>
      </c>
      <c r="K24" s="31" t="s">
        <v>62</v>
      </c>
    </row>
    <row r="25" spans="1:11" ht="18" customHeight="1" x14ac:dyDescent="0.25">
      <c r="A25" s="16">
        <v>13</v>
      </c>
      <c r="B25" s="17">
        <v>46038</v>
      </c>
      <c r="C25" s="18" t="s">
        <v>63</v>
      </c>
      <c r="D25" s="19" t="s">
        <v>64</v>
      </c>
      <c r="E25" s="19" t="s">
        <v>37</v>
      </c>
      <c r="F25" s="20">
        <v>0.19</v>
      </c>
      <c r="G25" s="21">
        <v>180</v>
      </c>
      <c r="H25" s="22"/>
      <c r="I25" s="23">
        <f t="shared" si="0"/>
        <v>28.74</v>
      </c>
      <c r="J25" s="24">
        <f t="shared" si="1"/>
        <v>2727.3500000000004</v>
      </c>
      <c r="K25" s="25"/>
    </row>
    <row r="26" spans="1:11" ht="18" customHeight="1" x14ac:dyDescent="0.25">
      <c r="A26" s="26">
        <v>14</v>
      </c>
      <c r="B26" s="27">
        <v>46041</v>
      </c>
      <c r="C26" s="28" t="s">
        <v>65</v>
      </c>
      <c r="D26" s="29" t="s">
        <v>66</v>
      </c>
      <c r="E26" s="29" t="s">
        <v>67</v>
      </c>
      <c r="F26" s="30">
        <v>0.19</v>
      </c>
      <c r="G26" s="21"/>
      <c r="H26" s="22">
        <v>76.3</v>
      </c>
      <c r="I26" s="23">
        <f t="shared" si="0"/>
        <v>12.18</v>
      </c>
      <c r="J26" s="24">
        <f t="shared" si="1"/>
        <v>2651.05</v>
      </c>
      <c r="K26" s="31"/>
    </row>
    <row r="27" spans="1:11" ht="18" customHeight="1" x14ac:dyDescent="0.25">
      <c r="A27" s="16">
        <v>15</v>
      </c>
      <c r="B27" s="17">
        <v>46043</v>
      </c>
      <c r="C27" s="18" t="s">
        <v>68</v>
      </c>
      <c r="D27" s="19" t="s">
        <v>29</v>
      </c>
      <c r="E27" s="19" t="s">
        <v>30</v>
      </c>
      <c r="F27" s="20">
        <v>0.19</v>
      </c>
      <c r="G27" s="21">
        <v>528.75</v>
      </c>
      <c r="H27" s="22"/>
      <c r="I27" s="23">
        <f t="shared" si="0"/>
        <v>84.42</v>
      </c>
      <c r="J27" s="24">
        <f t="shared" si="1"/>
        <v>3179.8</v>
      </c>
      <c r="K27" s="25" t="s">
        <v>31</v>
      </c>
    </row>
    <row r="28" spans="1:11" ht="18" customHeight="1" x14ac:dyDescent="0.25">
      <c r="A28" s="26">
        <v>16</v>
      </c>
      <c r="B28" s="27">
        <v>46045</v>
      </c>
      <c r="C28" s="28" t="s">
        <v>69</v>
      </c>
      <c r="D28" s="29" t="s">
        <v>70</v>
      </c>
      <c r="E28" s="29" t="s">
        <v>71</v>
      </c>
      <c r="F28" s="30">
        <v>0</v>
      </c>
      <c r="G28" s="21">
        <v>300</v>
      </c>
      <c r="H28" s="22"/>
      <c r="I28" s="23">
        <f t="shared" si="0"/>
        <v>0</v>
      </c>
      <c r="J28" s="24">
        <f t="shared" si="1"/>
        <v>3479.7999999999997</v>
      </c>
      <c r="K28" s="31" t="s">
        <v>62</v>
      </c>
    </row>
    <row r="29" spans="1:11" ht="18" customHeight="1" x14ac:dyDescent="0.25">
      <c r="A29" s="18"/>
      <c r="B29" s="17"/>
      <c r="C29" s="18"/>
      <c r="D29" s="32"/>
      <c r="E29" s="32"/>
      <c r="F29" s="20"/>
      <c r="G29" s="33"/>
      <c r="H29" s="34"/>
      <c r="I29" s="23" t="str">
        <f t="shared" si="0"/>
        <v/>
      </c>
      <c r="J29" s="24" t="str">
        <f t="shared" si="1"/>
        <v/>
      </c>
      <c r="K29" s="32"/>
    </row>
    <row r="30" spans="1:11" ht="18" customHeight="1" x14ac:dyDescent="0.25">
      <c r="A30" s="28"/>
      <c r="B30" s="27"/>
      <c r="C30" s="28"/>
      <c r="D30" s="35"/>
      <c r="E30" s="35"/>
      <c r="F30" s="30"/>
      <c r="G30" s="33"/>
      <c r="H30" s="34"/>
      <c r="I30" s="23" t="str">
        <f t="shared" si="0"/>
        <v/>
      </c>
      <c r="J30" s="24" t="str">
        <f t="shared" si="1"/>
        <v/>
      </c>
      <c r="K30" s="35"/>
    </row>
    <row r="31" spans="1:11" ht="18" customHeight="1" x14ac:dyDescent="0.25">
      <c r="A31" s="18"/>
      <c r="B31" s="17"/>
      <c r="C31" s="18"/>
      <c r="D31" s="32"/>
      <c r="E31" s="32"/>
      <c r="F31" s="20"/>
      <c r="G31" s="33"/>
      <c r="H31" s="34"/>
      <c r="I31" s="23" t="str">
        <f t="shared" si="0"/>
        <v/>
      </c>
      <c r="J31" s="24" t="str">
        <f t="shared" si="1"/>
        <v/>
      </c>
      <c r="K31" s="32"/>
    </row>
    <row r="32" spans="1:11" ht="18" customHeight="1" x14ac:dyDescent="0.25">
      <c r="A32" s="28"/>
      <c r="B32" s="27"/>
      <c r="C32" s="28"/>
      <c r="D32" s="35"/>
      <c r="E32" s="35"/>
      <c r="F32" s="30"/>
      <c r="G32" s="33"/>
      <c r="H32" s="34"/>
      <c r="I32" s="23" t="str">
        <f t="shared" si="0"/>
        <v/>
      </c>
      <c r="J32" s="24" t="str">
        <f t="shared" si="1"/>
        <v/>
      </c>
      <c r="K32" s="35"/>
    </row>
    <row r="33" spans="1:11" ht="18" customHeight="1" x14ac:dyDescent="0.25">
      <c r="A33" s="18"/>
      <c r="B33" s="17"/>
      <c r="C33" s="18"/>
      <c r="D33" s="32"/>
      <c r="E33" s="32"/>
      <c r="F33" s="20"/>
      <c r="G33" s="33"/>
      <c r="H33" s="34"/>
      <c r="I33" s="23" t="str">
        <f t="shared" si="0"/>
        <v/>
      </c>
      <c r="J33" s="24" t="str">
        <f t="shared" si="1"/>
        <v/>
      </c>
      <c r="K33" s="32"/>
    </row>
    <row r="34" spans="1:11" ht="18" customHeight="1" x14ac:dyDescent="0.25">
      <c r="A34" s="28"/>
      <c r="B34" s="27"/>
      <c r="C34" s="28"/>
      <c r="D34" s="35"/>
      <c r="E34" s="35"/>
      <c r="F34" s="30"/>
      <c r="G34" s="33"/>
      <c r="H34" s="34"/>
      <c r="I34" s="23" t="str">
        <f t="shared" si="0"/>
        <v/>
      </c>
      <c r="J34" s="24" t="str">
        <f t="shared" si="1"/>
        <v/>
      </c>
      <c r="K34" s="35"/>
    </row>
    <row r="35" spans="1:11" ht="18" customHeight="1" x14ac:dyDescent="0.25">
      <c r="A35" s="18"/>
      <c r="B35" s="17"/>
      <c r="C35" s="18"/>
      <c r="D35" s="32"/>
      <c r="E35" s="32"/>
      <c r="F35" s="20"/>
      <c r="G35" s="33"/>
      <c r="H35" s="34"/>
      <c r="I35" s="23" t="str">
        <f t="shared" si="0"/>
        <v/>
      </c>
      <c r="J35" s="24" t="str">
        <f t="shared" si="1"/>
        <v/>
      </c>
      <c r="K35" s="32"/>
    </row>
    <row r="36" spans="1:11" ht="18" customHeight="1" x14ac:dyDescent="0.25">
      <c r="A36" s="28"/>
      <c r="B36" s="27"/>
      <c r="C36" s="28"/>
      <c r="D36" s="35"/>
      <c r="E36" s="35"/>
      <c r="F36" s="30"/>
      <c r="G36" s="33"/>
      <c r="H36" s="34"/>
      <c r="I36" s="23" t="str">
        <f t="shared" si="0"/>
        <v/>
      </c>
      <c r="J36" s="24" t="str">
        <f t="shared" si="1"/>
        <v/>
      </c>
      <c r="K36" s="35"/>
    </row>
    <row r="37" spans="1:11" ht="18" customHeight="1" x14ac:dyDescent="0.25">
      <c r="A37" s="18"/>
      <c r="B37" s="17"/>
      <c r="C37" s="18"/>
      <c r="D37" s="32"/>
      <c r="E37" s="32"/>
      <c r="F37" s="20"/>
      <c r="G37" s="33"/>
      <c r="H37" s="34"/>
      <c r="I37" s="23" t="str">
        <f t="shared" si="0"/>
        <v/>
      </c>
      <c r="J37" s="24" t="str">
        <f t="shared" si="1"/>
        <v/>
      </c>
      <c r="K37" s="32"/>
    </row>
    <row r="38" spans="1:11" ht="18" customHeight="1" x14ac:dyDescent="0.25">
      <c r="A38" s="28"/>
      <c r="B38" s="27"/>
      <c r="C38" s="28"/>
      <c r="D38" s="35"/>
      <c r="E38" s="35"/>
      <c r="F38" s="30"/>
      <c r="G38" s="33"/>
      <c r="H38" s="34"/>
      <c r="I38" s="23" t="str">
        <f t="shared" si="0"/>
        <v/>
      </c>
      <c r="J38" s="24" t="str">
        <f t="shared" si="1"/>
        <v/>
      </c>
      <c r="K38" s="35"/>
    </row>
    <row r="39" spans="1:11" ht="18" customHeight="1" x14ac:dyDescent="0.25">
      <c r="A39" s="18"/>
      <c r="B39" s="17"/>
      <c r="C39" s="18"/>
      <c r="D39" s="32"/>
      <c r="E39" s="32"/>
      <c r="F39" s="20"/>
      <c r="G39" s="33"/>
      <c r="H39" s="34"/>
      <c r="I39" s="23" t="str">
        <f t="shared" si="0"/>
        <v/>
      </c>
      <c r="J39" s="24" t="str">
        <f t="shared" si="1"/>
        <v/>
      </c>
      <c r="K39" s="32"/>
    </row>
    <row r="40" spans="1:11" ht="18" customHeight="1" x14ac:dyDescent="0.25">
      <c r="A40" s="28"/>
      <c r="B40" s="27"/>
      <c r="C40" s="28"/>
      <c r="D40" s="35"/>
      <c r="E40" s="35"/>
      <c r="F40" s="30"/>
      <c r="G40" s="33"/>
      <c r="H40" s="34"/>
      <c r="I40" s="23" t="str">
        <f t="shared" si="0"/>
        <v/>
      </c>
      <c r="J40" s="24" t="str">
        <f t="shared" si="1"/>
        <v/>
      </c>
      <c r="K40" s="35"/>
    </row>
    <row r="41" spans="1:11" ht="18" customHeight="1" x14ac:dyDescent="0.25">
      <c r="A41" s="18"/>
      <c r="B41" s="17"/>
      <c r="C41" s="18"/>
      <c r="D41" s="32"/>
      <c r="E41" s="32"/>
      <c r="F41" s="20"/>
      <c r="G41" s="33"/>
      <c r="H41" s="34"/>
      <c r="I41" s="23" t="str">
        <f t="shared" si="0"/>
        <v/>
      </c>
      <c r="J41" s="24" t="str">
        <f t="shared" si="1"/>
        <v/>
      </c>
      <c r="K41" s="32"/>
    </row>
    <row r="42" spans="1:11" ht="18" customHeight="1" x14ac:dyDescent="0.25">
      <c r="A42" s="28"/>
      <c r="B42" s="27"/>
      <c r="C42" s="28"/>
      <c r="D42" s="35"/>
      <c r="E42" s="35"/>
      <c r="F42" s="30"/>
      <c r="G42" s="33"/>
      <c r="H42" s="34"/>
      <c r="I42" s="23" t="str">
        <f t="shared" si="0"/>
        <v/>
      </c>
      <c r="J42" s="24" t="str">
        <f t="shared" si="1"/>
        <v/>
      </c>
      <c r="K42" s="35"/>
    </row>
    <row r="44" spans="1:11" ht="21.75" customHeight="1" x14ac:dyDescent="0.25">
      <c r="A44" s="3" t="s">
        <v>72</v>
      </c>
      <c r="B44" s="3"/>
      <c r="C44" s="3"/>
      <c r="D44" s="3"/>
      <c r="E44" s="3"/>
      <c r="F44" s="3"/>
      <c r="G44" s="36">
        <f>SUM(G13:G42)</f>
        <v>2756.15</v>
      </c>
      <c r="H44" s="37">
        <f>SUM(H13:H42)</f>
        <v>776.34999999999991</v>
      </c>
      <c r="I44" s="38">
        <f>SUM(I13:I42)</f>
        <v>476.63000000000005</v>
      </c>
      <c r="J44" s="39">
        <f>A10+G44-H44</f>
        <v>3479.7999999999997</v>
      </c>
      <c r="K44" s="15" t="s">
        <v>73</v>
      </c>
    </row>
    <row r="46" spans="1:11" ht="25.5" customHeight="1" x14ac:dyDescent="0.25">
      <c r="A46" s="2" t="s">
        <v>74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25.5" customHeight="1" x14ac:dyDescent="0.25">
      <c r="A47" s="2" t="s">
        <v>75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9" spans="2:9" x14ac:dyDescent="0.25">
      <c r="B49" s="40" t="s">
        <v>76</v>
      </c>
      <c r="F49" s="1"/>
      <c r="G49" s="1"/>
      <c r="H49" s="1"/>
      <c r="I49" s="1"/>
    </row>
  </sheetData>
  <autoFilter ref="A12:K42" xr:uid="{00000000-0009-0000-0000-000000000000}"/>
  <mergeCells count="27">
    <mergeCell ref="A44:F44"/>
    <mergeCell ref="A46:K46"/>
    <mergeCell ref="A47:K47"/>
    <mergeCell ref="F49:I49"/>
    <mergeCell ref="A9:B9"/>
    <mergeCell ref="C9:D9"/>
    <mergeCell ref="E9:F9"/>
    <mergeCell ref="G9:K9"/>
    <mergeCell ref="A10:B10"/>
    <mergeCell ref="C10:D10"/>
    <mergeCell ref="E10:F10"/>
    <mergeCell ref="G10:K10"/>
    <mergeCell ref="A6:B6"/>
    <mergeCell ref="C6:E6"/>
    <mergeCell ref="G6:H6"/>
    <mergeCell ref="I6:K6"/>
    <mergeCell ref="A7:B7"/>
    <mergeCell ref="C7:E7"/>
    <mergeCell ref="G7:H7"/>
    <mergeCell ref="I7:K7"/>
    <mergeCell ref="A1:K1"/>
    <mergeCell ref="A2:K2"/>
    <mergeCell ref="A3:K3"/>
    <mergeCell ref="A5:B5"/>
    <mergeCell ref="C5:E5"/>
    <mergeCell ref="G5:H5"/>
    <mergeCell ref="I5:K5"/>
  </mergeCells>
  <pageMargins left="0.3" right="0.3" top="0.4" bottom="0.4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Ungültige Kategorie" error="Bitte eine Kategorie aus der Liste wählen." xr:uid="{00000000-0002-0000-0000-000000000000}">
          <x14:formula1>
            <xm:f>Kategorien!$B$5:$B$20</xm:f>
          </x14:formula1>
          <x14:formula2>
            <xm:f>0</xm:f>
          </x14:formula2>
          <xm:sqref>E13:E42</xm:sqref>
        </x14:dataValidation>
        <x14:dataValidation type="list" allowBlank="1" showErrorMessage="1" errorTitle="Ungültiger USt-Satz" error="Bitte 19%, 7% oder 0% wählen." xr:uid="{00000000-0002-0000-0000-000001000000}">
          <x14:formula1>
            <xm:f>Kategorien!$F$5:$F$7</xm:f>
          </x14:formula1>
          <x14:formula2>
            <xm:f>0</xm:f>
          </x14:formula2>
          <xm:sqref>F13:F42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showGridLines="0" zoomScaleNormal="100" workbookViewId="0"/>
  </sheetViews>
  <sheetFormatPr baseColWidth="10" defaultColWidth="8.7109375" defaultRowHeight="15" x14ac:dyDescent="0.25"/>
  <cols>
    <col min="1" max="1" width="22" customWidth="1"/>
    <col min="2" max="2" width="15" customWidth="1"/>
    <col min="3" max="3" width="3" customWidth="1"/>
    <col min="4" max="4" width="24" customWidth="1"/>
    <col min="5" max="5" width="14" customWidth="1"/>
    <col min="6" max="6" width="3" customWidth="1"/>
    <col min="7" max="7" width="2" customWidth="1"/>
    <col min="8" max="17" width="9.5703125" customWidth="1"/>
  </cols>
  <sheetData>
    <row r="1" spans="1:6" ht="36" customHeight="1" x14ac:dyDescent="0.25">
      <c r="A1" s="67" t="s">
        <v>77</v>
      </c>
      <c r="B1" s="67"/>
      <c r="C1" s="67"/>
      <c r="D1" s="67"/>
      <c r="E1" s="67"/>
      <c r="F1" s="67"/>
    </row>
    <row r="2" spans="1:6" ht="18" customHeight="1" x14ac:dyDescent="0.25">
      <c r="A2" s="13" t="s">
        <v>78</v>
      </c>
      <c r="B2" s="13"/>
      <c r="C2" s="13"/>
      <c r="D2" s="13"/>
      <c r="E2" s="13"/>
      <c r="F2" s="13"/>
    </row>
    <row r="4" spans="1:6" ht="21.75" customHeight="1" x14ac:dyDescent="0.25">
      <c r="A4" s="41" t="s">
        <v>13</v>
      </c>
      <c r="B4" s="42">
        <f>Kassenbuch!$A$10</f>
        <v>1500</v>
      </c>
      <c r="D4" s="43" t="s">
        <v>79</v>
      </c>
      <c r="E4" s="43" t="s">
        <v>80</v>
      </c>
    </row>
    <row r="5" spans="1:6" ht="21.75" customHeight="1" x14ac:dyDescent="0.25">
      <c r="A5" s="44" t="s">
        <v>81</v>
      </c>
      <c r="B5" s="45">
        <f>Kassenbuch!$C$10</f>
        <v>2756.15</v>
      </c>
      <c r="D5" s="19" t="s">
        <v>30</v>
      </c>
      <c r="E5" s="46">
        <f>SUMIFS(Kassenbuch!$G$13:$G$42,Kassenbuch!$E$13:$E$42,D5)</f>
        <v>2026.15</v>
      </c>
    </row>
    <row r="6" spans="1:6" ht="21.75" customHeight="1" x14ac:dyDescent="0.25">
      <c r="A6" s="47" t="s">
        <v>82</v>
      </c>
      <c r="B6" s="48">
        <f>Kassenbuch!$E$10</f>
        <v>776.34999999999991</v>
      </c>
      <c r="D6" s="29" t="s">
        <v>37</v>
      </c>
      <c r="E6" s="49">
        <f>SUMIFS(Kassenbuch!$G$13:$G$42,Kassenbuch!$E$13:$E$42,D6)</f>
        <v>430</v>
      </c>
    </row>
    <row r="7" spans="1:6" ht="21.75" customHeight="1" x14ac:dyDescent="0.25">
      <c r="A7" s="41" t="s">
        <v>83</v>
      </c>
      <c r="B7" s="42">
        <f>B5-B6</f>
        <v>1979.8000000000002</v>
      </c>
      <c r="D7" s="19" t="s">
        <v>84</v>
      </c>
      <c r="E7" s="46">
        <f>SUMIFS(Kassenbuch!$G$13:$G$42,Kassenbuch!$E$13:$E$42,D7)</f>
        <v>0</v>
      </c>
    </row>
    <row r="8" spans="1:6" ht="21.75" customHeight="1" x14ac:dyDescent="0.25">
      <c r="A8" s="50" t="s">
        <v>85</v>
      </c>
      <c r="B8" s="51">
        <f>Kassenbuch!$G$10</f>
        <v>3479.7999999999997</v>
      </c>
      <c r="D8" s="29" t="s">
        <v>86</v>
      </c>
      <c r="E8" s="49">
        <f>SUMIFS(Kassenbuch!$G$13:$G$42,Kassenbuch!$E$13:$E$42,D8)</f>
        <v>0</v>
      </c>
    </row>
    <row r="9" spans="1:6" x14ac:dyDescent="0.25">
      <c r="D9" s="19" t="s">
        <v>71</v>
      </c>
      <c r="E9" s="46">
        <f>SUMIFS(Kassenbuch!$G$13:$G$42,Kassenbuch!$E$13:$E$42,D9)</f>
        <v>300</v>
      </c>
    </row>
    <row r="10" spans="1:6" x14ac:dyDescent="0.25">
      <c r="A10" s="52" t="s">
        <v>87</v>
      </c>
      <c r="D10" s="29" t="s">
        <v>88</v>
      </c>
      <c r="E10" s="49">
        <f>SUMIFS(Kassenbuch!$G$13:$G$42,Kassenbuch!$E$13:$E$42,D10)</f>
        <v>0</v>
      </c>
    </row>
    <row r="11" spans="1:6" x14ac:dyDescent="0.25">
      <c r="A11" s="53" t="s">
        <v>89</v>
      </c>
      <c r="B11" s="54">
        <f>B5</f>
        <v>2756.15</v>
      </c>
      <c r="D11" s="55" t="s">
        <v>14</v>
      </c>
      <c r="E11" s="56">
        <f>SUM(E5:E10)</f>
        <v>2756.15</v>
      </c>
    </row>
    <row r="12" spans="1:6" x14ac:dyDescent="0.25">
      <c r="A12" s="57" t="s">
        <v>90</v>
      </c>
      <c r="B12" s="58">
        <f>B6</f>
        <v>776.34999999999991</v>
      </c>
    </row>
    <row r="13" spans="1:6" x14ac:dyDescent="0.25">
      <c r="D13" s="59" t="s">
        <v>91</v>
      </c>
      <c r="E13" s="59" t="s">
        <v>80</v>
      </c>
    </row>
    <row r="14" spans="1:6" x14ac:dyDescent="0.25">
      <c r="D14" s="19" t="s">
        <v>44</v>
      </c>
      <c r="E14" s="60">
        <f>SUMIFS(Kassenbuch!$H$13:$H$42,Kassenbuch!$E$13:$E$42,D14)</f>
        <v>320.60000000000002</v>
      </c>
    </row>
    <row r="15" spans="1:6" x14ac:dyDescent="0.25">
      <c r="D15" s="29" t="s">
        <v>34</v>
      </c>
      <c r="E15" s="61">
        <f>SUMIFS(Kassenbuch!$H$13:$H$42,Kassenbuch!$E$13:$E$42,D15)</f>
        <v>34.9</v>
      </c>
    </row>
    <row r="16" spans="1:6" x14ac:dyDescent="0.25">
      <c r="D16" s="19" t="s">
        <v>92</v>
      </c>
      <c r="E16" s="60">
        <f>SUMIFS(Kassenbuch!$H$13:$H$42,Kassenbuch!$E$13:$E$42,D16)</f>
        <v>0</v>
      </c>
    </row>
    <row r="17" spans="4:5" x14ac:dyDescent="0.25">
      <c r="D17" s="29" t="s">
        <v>41</v>
      </c>
      <c r="E17" s="61">
        <f>SUMIFS(Kassenbuch!$H$13:$H$42,Kassenbuch!$E$13:$E$42,D17)</f>
        <v>12.45</v>
      </c>
    </row>
    <row r="18" spans="4:5" x14ac:dyDescent="0.25">
      <c r="D18" s="19" t="s">
        <v>59</v>
      </c>
      <c r="E18" s="60">
        <f>SUMIFS(Kassenbuch!$H$13:$H$42,Kassenbuch!$E$13:$E$42,D18)</f>
        <v>44.5</v>
      </c>
    </row>
    <row r="19" spans="4:5" x14ac:dyDescent="0.25">
      <c r="D19" s="29" t="s">
        <v>48</v>
      </c>
      <c r="E19" s="61">
        <f>SUMIFS(Kassenbuch!$H$13:$H$42,Kassenbuch!$E$13:$E$42,D19)</f>
        <v>58.8</v>
      </c>
    </row>
    <row r="20" spans="4:5" x14ac:dyDescent="0.25">
      <c r="D20" s="19" t="s">
        <v>67</v>
      </c>
      <c r="E20" s="60">
        <f>SUMIFS(Kassenbuch!$H$13:$H$42,Kassenbuch!$E$13:$E$42,D20)</f>
        <v>76.3</v>
      </c>
    </row>
    <row r="21" spans="4:5" x14ac:dyDescent="0.25">
      <c r="D21" s="29" t="s">
        <v>56</v>
      </c>
      <c r="E21" s="61">
        <f>SUMIFS(Kassenbuch!$H$13:$H$42,Kassenbuch!$E$13:$E$42,D21)</f>
        <v>9.9</v>
      </c>
    </row>
    <row r="22" spans="4:5" x14ac:dyDescent="0.25">
      <c r="D22" s="19" t="s">
        <v>61</v>
      </c>
      <c r="E22" s="60">
        <f>SUMIFS(Kassenbuch!$H$13:$H$42,Kassenbuch!$E$13:$E$42,D22)</f>
        <v>200</v>
      </c>
    </row>
    <row r="23" spans="4:5" x14ac:dyDescent="0.25">
      <c r="D23" s="29" t="s">
        <v>52</v>
      </c>
      <c r="E23" s="61">
        <f>SUMIFS(Kassenbuch!$H$13:$H$42,Kassenbuch!$E$13:$E$42,D23)</f>
        <v>18.899999999999999</v>
      </c>
    </row>
    <row r="24" spans="4:5" x14ac:dyDescent="0.25">
      <c r="D24" s="62" t="s">
        <v>15</v>
      </c>
      <c r="E24" s="63">
        <f>SUM(E14:E23)</f>
        <v>776.34999999999991</v>
      </c>
    </row>
  </sheetData>
  <mergeCells count="2">
    <mergeCell ref="A1:F1"/>
    <mergeCell ref="A2:F2"/>
  </mergeCells>
  <pageMargins left="0.3" right="0.3" top="0.4" bottom="0.4" header="0.511811023622047" footer="0.511811023622047"/>
  <pageSetup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9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30" customWidth="1"/>
    <col min="3" max="3" width="3" customWidth="1"/>
    <col min="4" max="4" width="18" customWidth="1"/>
    <col min="5" max="5" width="3" customWidth="1"/>
    <col min="6" max="6" width="13" customWidth="1"/>
    <col min="7" max="7" width="3" customWidth="1"/>
    <col min="8" max="8" width="52" customWidth="1"/>
  </cols>
  <sheetData>
    <row r="1" spans="1:8" ht="33.75" customHeight="1" x14ac:dyDescent="0.25">
      <c r="A1" s="68" t="s">
        <v>93</v>
      </c>
      <c r="B1" s="68"/>
      <c r="C1" s="68"/>
      <c r="D1" s="68"/>
      <c r="E1" s="68"/>
      <c r="F1" s="68"/>
      <c r="G1" s="68"/>
      <c r="H1" s="68"/>
    </row>
    <row r="2" spans="1:8" ht="18" customHeight="1" x14ac:dyDescent="0.25">
      <c r="A2" s="69" t="s">
        <v>94</v>
      </c>
      <c r="B2" s="69"/>
      <c r="C2" s="69"/>
      <c r="D2" s="69"/>
      <c r="E2" s="69"/>
      <c r="F2" s="69"/>
      <c r="G2" s="69"/>
      <c r="H2" s="69"/>
    </row>
    <row r="4" spans="1:8" x14ac:dyDescent="0.25">
      <c r="B4" s="64" t="s">
        <v>21</v>
      </c>
      <c r="D4" s="64" t="s">
        <v>95</v>
      </c>
      <c r="F4" s="64" t="s">
        <v>22</v>
      </c>
    </row>
    <row r="5" spans="1:8" x14ac:dyDescent="0.25">
      <c r="B5" s="19" t="s">
        <v>30</v>
      </c>
      <c r="D5" s="65" t="s">
        <v>96</v>
      </c>
      <c r="F5" s="20">
        <v>0.19</v>
      </c>
    </row>
    <row r="6" spans="1:8" x14ac:dyDescent="0.25">
      <c r="B6" s="29" t="s">
        <v>37</v>
      </c>
      <c r="D6" s="65" t="s">
        <v>96</v>
      </c>
      <c r="F6" s="30">
        <v>7.0000000000000007E-2</v>
      </c>
    </row>
    <row r="7" spans="1:8" x14ac:dyDescent="0.25">
      <c r="B7" s="19" t="s">
        <v>84</v>
      </c>
      <c r="D7" s="65" t="s">
        <v>96</v>
      </c>
      <c r="F7" s="20">
        <v>0</v>
      </c>
    </row>
    <row r="8" spans="1:8" x14ac:dyDescent="0.25">
      <c r="B8" s="29" t="s">
        <v>86</v>
      </c>
      <c r="D8" s="65" t="s">
        <v>96</v>
      </c>
    </row>
    <row r="9" spans="1:8" x14ac:dyDescent="0.25">
      <c r="B9" s="19" t="s">
        <v>71</v>
      </c>
      <c r="D9" s="65" t="s">
        <v>96</v>
      </c>
    </row>
    <row r="10" spans="1:8" x14ac:dyDescent="0.25">
      <c r="B10" s="29" t="s">
        <v>88</v>
      </c>
      <c r="D10" s="65" t="s">
        <v>96</v>
      </c>
    </row>
    <row r="11" spans="1:8" x14ac:dyDescent="0.25">
      <c r="B11" s="19" t="s">
        <v>44</v>
      </c>
      <c r="D11" s="66" t="s">
        <v>97</v>
      </c>
    </row>
    <row r="12" spans="1:8" x14ac:dyDescent="0.25">
      <c r="B12" s="29" t="s">
        <v>34</v>
      </c>
      <c r="D12" s="66" t="s">
        <v>97</v>
      </c>
    </row>
    <row r="13" spans="1:8" x14ac:dyDescent="0.25">
      <c r="B13" s="19" t="s">
        <v>92</v>
      </c>
      <c r="D13" s="66" t="s">
        <v>97</v>
      </c>
    </row>
    <row r="14" spans="1:8" x14ac:dyDescent="0.25">
      <c r="B14" s="29" t="s">
        <v>41</v>
      </c>
      <c r="D14" s="66" t="s">
        <v>97</v>
      </c>
    </row>
    <row r="15" spans="1:8" x14ac:dyDescent="0.25">
      <c r="B15" s="19" t="s">
        <v>59</v>
      </c>
      <c r="D15" s="66" t="s">
        <v>97</v>
      </c>
    </row>
    <row r="16" spans="1:8" x14ac:dyDescent="0.25">
      <c r="B16" s="29" t="s">
        <v>48</v>
      </c>
      <c r="D16" s="66" t="s">
        <v>97</v>
      </c>
    </row>
    <row r="17" spans="2:8" x14ac:dyDescent="0.25">
      <c r="B17" s="19" t="s">
        <v>67</v>
      </c>
      <c r="D17" s="66" t="s">
        <v>97</v>
      </c>
    </row>
    <row r="18" spans="2:8" x14ac:dyDescent="0.25">
      <c r="B18" s="29" t="s">
        <v>56</v>
      </c>
      <c r="D18" s="66" t="s">
        <v>97</v>
      </c>
    </row>
    <row r="19" spans="2:8" x14ac:dyDescent="0.25">
      <c r="B19" s="19" t="s">
        <v>61</v>
      </c>
      <c r="D19" s="66" t="s">
        <v>97</v>
      </c>
    </row>
    <row r="20" spans="2:8" x14ac:dyDescent="0.25">
      <c r="B20" s="29" t="s">
        <v>52</v>
      </c>
      <c r="D20" s="66" t="s">
        <v>97</v>
      </c>
    </row>
    <row r="23" spans="2:8" ht="21.75" customHeight="1" x14ac:dyDescent="0.25">
      <c r="B23" s="70" t="s">
        <v>98</v>
      </c>
      <c r="C23" s="70"/>
      <c r="D23" s="70"/>
      <c r="E23" s="70"/>
      <c r="F23" s="70"/>
      <c r="G23" s="70"/>
      <c r="H23" s="70"/>
    </row>
    <row r="24" spans="2:8" ht="18" customHeight="1" x14ac:dyDescent="0.25">
      <c r="B24" s="71" t="s">
        <v>99</v>
      </c>
      <c r="C24" s="71"/>
      <c r="D24" s="71"/>
      <c r="E24" s="71"/>
      <c r="F24" s="71"/>
      <c r="G24" s="71"/>
      <c r="H24" s="71"/>
    </row>
    <row r="25" spans="2:8" ht="18" customHeight="1" x14ac:dyDescent="0.25">
      <c r="B25" s="71" t="s">
        <v>100</v>
      </c>
      <c r="C25" s="71"/>
      <c r="D25" s="71"/>
      <c r="E25" s="71"/>
      <c r="F25" s="71"/>
      <c r="G25" s="71"/>
      <c r="H25" s="71"/>
    </row>
    <row r="26" spans="2:8" ht="18" customHeight="1" x14ac:dyDescent="0.25">
      <c r="B26" s="71" t="s">
        <v>101</v>
      </c>
      <c r="C26" s="71"/>
      <c r="D26" s="71"/>
      <c r="E26" s="71"/>
      <c r="F26" s="71"/>
      <c r="G26" s="71"/>
      <c r="H26" s="71"/>
    </row>
    <row r="27" spans="2:8" ht="18" customHeight="1" x14ac:dyDescent="0.25">
      <c r="B27" s="71" t="s">
        <v>102</v>
      </c>
      <c r="C27" s="71"/>
      <c r="D27" s="71"/>
      <c r="E27" s="71"/>
      <c r="F27" s="71"/>
      <c r="G27" s="71"/>
      <c r="H27" s="71"/>
    </row>
    <row r="28" spans="2:8" ht="18" customHeight="1" x14ac:dyDescent="0.25">
      <c r="B28" s="71" t="s">
        <v>103</v>
      </c>
      <c r="C28" s="71"/>
      <c r="D28" s="71"/>
      <c r="E28" s="71"/>
      <c r="F28" s="71"/>
      <c r="G28" s="71"/>
      <c r="H28" s="71"/>
    </row>
    <row r="29" spans="2:8" ht="18" customHeight="1" x14ac:dyDescent="0.25">
      <c r="B29" s="71" t="s">
        <v>104</v>
      </c>
      <c r="C29" s="71"/>
      <c r="D29" s="71"/>
      <c r="E29" s="71"/>
      <c r="F29" s="71"/>
      <c r="G29" s="71"/>
      <c r="H29" s="71"/>
    </row>
  </sheetData>
  <mergeCells count="9">
    <mergeCell ref="B26:H26"/>
    <mergeCell ref="B27:H27"/>
    <mergeCell ref="B28:H28"/>
    <mergeCell ref="B29:H29"/>
    <mergeCell ref="A1:H1"/>
    <mergeCell ref="A2:H2"/>
    <mergeCell ref="B23:H23"/>
    <mergeCell ref="B24:H24"/>
    <mergeCell ref="B25:H25"/>
  </mergeCells>
  <pageMargins left="0.3" right="0.3" top="0.4" bottom="0.4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Kassenbuch</vt:lpstr>
      <vt:lpstr>Auswertung</vt:lpstr>
      <vt:lpstr>Kategorien</vt:lpstr>
      <vt:lpstr>Kassenbuch!Druckbereich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2026-08-19T06:05:13Z</dcterms:created>
  <dcterms:modified xsi:type="dcterms:W3CDTF">2026-08-21T09:18:07Z</dcterms:modified>
  <dc:language>en-US</dc:language>
</cp:coreProperties>
</file>