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7E8ABB80-B7AE-4CFA-8E8D-57C41CAA75B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Artikelstamm" sheetId="2" r:id="rId2"/>
    <sheet name="Bewegungen" sheetId="3" r:id="rId3"/>
    <sheet name="Auswertung" sheetId="4" r:id="rId4"/>
  </sheets>
  <definedNames>
    <definedName name="_xlnm.Print_Area" localSheetId="1">Artikelstamm!$B$2:$L$48</definedName>
    <definedName name="_xlnm.Print_Area" localSheetId="3">Auswertung!$B$2:$F$27</definedName>
    <definedName name="_xlnm.Print_Area" localSheetId="2">Bewegungen!$B$2:$I$67</definedName>
    <definedName name="_xlnm.Print_Area" localSheetId="0">Übersicht!$B$2:$G$20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4" l="1"/>
  <c r="D12" i="4"/>
  <c r="F12" i="4" s="1"/>
  <c r="C12" i="4"/>
  <c r="C11" i="4"/>
  <c r="C10" i="4"/>
  <c r="C9" i="4"/>
  <c r="C8" i="4"/>
  <c r="C7" i="4"/>
  <c r="C13" i="4" s="1"/>
  <c r="G67" i="3"/>
  <c r="D67" i="3"/>
  <c r="G66" i="3"/>
  <c r="D66" i="3"/>
  <c r="G65" i="3"/>
  <c r="D65" i="3"/>
  <c r="G64" i="3"/>
  <c r="D64" i="3"/>
  <c r="G63" i="3"/>
  <c r="D63" i="3"/>
  <c r="G62" i="3"/>
  <c r="D62" i="3"/>
  <c r="G61" i="3"/>
  <c r="D61" i="3"/>
  <c r="G60" i="3"/>
  <c r="D60" i="3"/>
  <c r="G59" i="3"/>
  <c r="D59" i="3"/>
  <c r="G58" i="3"/>
  <c r="D58" i="3"/>
  <c r="G57" i="3"/>
  <c r="D57" i="3"/>
  <c r="G56" i="3"/>
  <c r="D56" i="3"/>
  <c r="G55" i="3"/>
  <c r="D55" i="3"/>
  <c r="G54" i="3"/>
  <c r="D54" i="3"/>
  <c r="G53" i="3"/>
  <c r="D53" i="3"/>
  <c r="G52" i="3"/>
  <c r="D52" i="3"/>
  <c r="G51" i="3"/>
  <c r="D51" i="3"/>
  <c r="G50" i="3"/>
  <c r="D50" i="3"/>
  <c r="G49" i="3"/>
  <c r="D49" i="3"/>
  <c r="G48" i="3"/>
  <c r="D48" i="3"/>
  <c r="G47" i="3"/>
  <c r="D47" i="3"/>
  <c r="G46" i="3"/>
  <c r="D46" i="3"/>
  <c r="G45" i="3"/>
  <c r="D45" i="3"/>
  <c r="G44" i="3"/>
  <c r="D44" i="3"/>
  <c r="G43" i="3"/>
  <c r="D43" i="3"/>
  <c r="G42" i="3"/>
  <c r="D42" i="3"/>
  <c r="G41" i="3"/>
  <c r="D41" i="3"/>
  <c r="G40" i="3"/>
  <c r="D40" i="3"/>
  <c r="G39" i="3"/>
  <c r="D39" i="3"/>
  <c r="G38" i="3"/>
  <c r="D38" i="3"/>
  <c r="G37" i="3"/>
  <c r="D37" i="3"/>
  <c r="G36" i="3"/>
  <c r="D36" i="3"/>
  <c r="G35" i="3"/>
  <c r="D35" i="3"/>
  <c r="G34" i="3"/>
  <c r="D34" i="3"/>
  <c r="G33" i="3"/>
  <c r="D33" i="3"/>
  <c r="G32" i="3"/>
  <c r="D32" i="3"/>
  <c r="G31" i="3"/>
  <c r="D31" i="3"/>
  <c r="G30" i="3"/>
  <c r="D30" i="3"/>
  <c r="G29" i="3"/>
  <c r="D29" i="3"/>
  <c r="G28" i="3"/>
  <c r="D28" i="3"/>
  <c r="G27" i="3"/>
  <c r="D27" i="3"/>
  <c r="G26" i="3"/>
  <c r="D26" i="3"/>
  <c r="G25" i="3"/>
  <c r="D25" i="3"/>
  <c r="G24" i="3"/>
  <c r="D24" i="3"/>
  <c r="G23" i="3"/>
  <c r="D23" i="3"/>
  <c r="G22" i="3"/>
  <c r="D22" i="3"/>
  <c r="G21" i="3"/>
  <c r="D21" i="3"/>
  <c r="G20" i="3"/>
  <c r="D20" i="3"/>
  <c r="G19" i="3"/>
  <c r="D19" i="3"/>
  <c r="G18" i="3"/>
  <c r="D18" i="3"/>
  <c r="G17" i="3"/>
  <c r="D17" i="3"/>
  <c r="G16" i="3"/>
  <c r="D16" i="3"/>
  <c r="G15" i="3"/>
  <c r="D15" i="3"/>
  <c r="G14" i="3"/>
  <c r="D14" i="3"/>
  <c r="G13" i="3"/>
  <c r="D13" i="3"/>
  <c r="G12" i="3"/>
  <c r="D12" i="3"/>
  <c r="G11" i="3"/>
  <c r="D11" i="3"/>
  <c r="G10" i="3"/>
  <c r="D10" i="3"/>
  <c r="G9" i="3"/>
  <c r="D9" i="3"/>
  <c r="G8" i="3"/>
  <c r="D8" i="3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J23" i="2"/>
  <c r="L23" i="2" s="1"/>
  <c r="J22" i="2"/>
  <c r="L22" i="2" s="1"/>
  <c r="J21" i="2"/>
  <c r="L21" i="2" s="1"/>
  <c r="J20" i="2"/>
  <c r="L20" i="2" s="1"/>
  <c r="J19" i="2"/>
  <c r="K19" i="2" s="1"/>
  <c r="J18" i="2"/>
  <c r="L18" i="2" s="1"/>
  <c r="J17" i="2"/>
  <c r="L17" i="2" s="1"/>
  <c r="J16" i="2"/>
  <c r="L16" i="2" s="1"/>
  <c r="J15" i="2"/>
  <c r="L15" i="2" s="1"/>
  <c r="J14" i="2"/>
  <c r="L14" i="2" s="1"/>
  <c r="J13" i="2"/>
  <c r="L13" i="2" s="1"/>
  <c r="J12" i="2"/>
  <c r="D8" i="4" s="1"/>
  <c r="L11" i="2"/>
  <c r="K11" i="2"/>
  <c r="J11" i="2"/>
  <c r="J10" i="2"/>
  <c r="L10" i="2" s="1"/>
  <c r="J9" i="2"/>
  <c r="L9" i="2" s="1"/>
  <c r="L8" i="2"/>
  <c r="K8" i="2"/>
  <c r="J8" i="2"/>
  <c r="D7" i="4" s="1"/>
  <c r="G7" i="1"/>
  <c r="K18" i="2" l="1"/>
  <c r="D9" i="4"/>
  <c r="F9" i="4" s="1"/>
  <c r="D10" i="4"/>
  <c r="L19" i="2"/>
  <c r="K13" i="2"/>
  <c r="K20" i="2"/>
  <c r="E10" i="4" s="1"/>
  <c r="G10" i="1"/>
  <c r="K14" i="2"/>
  <c r="D11" i="4"/>
  <c r="K21" i="2"/>
  <c r="G8" i="1" s="1"/>
  <c r="J48" i="2"/>
  <c r="K48" i="2"/>
  <c r="K12" i="2"/>
  <c r="L12" i="2"/>
  <c r="G9" i="1" s="1"/>
  <c r="K15" i="2"/>
  <c r="K22" i="2"/>
  <c r="K9" i="2"/>
  <c r="E7" i="4" s="1"/>
  <c r="K23" i="2"/>
  <c r="K16" i="2"/>
  <c r="E9" i="4" s="1"/>
  <c r="K10" i="2"/>
  <c r="K17" i="2"/>
  <c r="F7" i="4" l="1"/>
  <c r="E11" i="4"/>
  <c r="F11" i="4" s="1"/>
  <c r="D13" i="4"/>
  <c r="F10" i="4"/>
  <c r="E8" i="4"/>
  <c r="F8" i="4" s="1"/>
  <c r="E13" i="4" l="1"/>
  <c r="F13" i="4" s="1"/>
</calcChain>
</file>

<file path=xl/sharedStrings.xml><?xml version="1.0" encoding="utf-8"?>
<sst xmlns="http://schemas.openxmlformats.org/spreadsheetml/2006/main" count="236" uniqueCount="143">
  <si>
    <t>Bestandsführung mit Artikelstamm, Bewegungen und Auswertung  ·  Geschäftsjahr 2026</t>
  </si>
  <si>
    <t>Unternehmen</t>
  </si>
  <si>
    <t>Kennzahlen  (automatisch)</t>
  </si>
  <si>
    <t>Firma</t>
  </si>
  <si>
    <t>Muster Handels GmbH</t>
  </si>
  <si>
    <t>Artikel gesamt</t>
  </si>
  <si>
    <t>Standort</t>
  </si>
  <si>
    <t>Zentrallager Nord, Musterstadt</t>
  </si>
  <si>
    <t>Lagerwert gesamt</t>
  </si>
  <si>
    <t>Verantwortlich</t>
  </si>
  <si>
    <t>Sabine Kortmann</t>
  </si>
  <si>
    <t>Artikel unter Mindest.</t>
  </si>
  <si>
    <t>Stand</t>
  </si>
  <si>
    <t>Geschäftsjahr 2026</t>
  </si>
  <si>
    <t>Positionen im Bestand</t>
  </si>
  <si>
    <t>So funktioniert die Vorlage</t>
  </si>
  <si>
    <t>1.  Blatt «Artikelstamm»: Jeden Artikel einmalig anlegen (Nr., Bezeichnung, Kategorie, Lagerort, Einheit, Einkaufspreis, Mindestbestand, Anfangsbestand).</t>
  </si>
  <si>
    <t>Legende</t>
  </si>
  <si>
    <t>2.  Blatt «Bewegungen»: Jeden Zu- und Abgang mit Datum, Artikelnummer, Art (Eingang/Ausgang/Korrektur) und Menge buchen.</t>
  </si>
  <si>
    <t>Eingabefeld – bitte ausfüllen</t>
  </si>
  <si>
    <t>3.  Der «aktuelle Bestand» je Artikel berechnet sich automatisch: Anfangsbestand + Eingänge − Ausgänge (± Korrekturen).</t>
  </si>
  <si>
    <t>Automatisch berechnet</t>
  </si>
  <si>
    <t>4.  Die Status-Ampel warnt, sobald der Bestand den Mindestbestand erreicht. Blatt «Auswertung» zeigt Werte je Kategorie.</t>
  </si>
  <si>
    <t>Warnung: Bestand kritisch</t>
  </si>
  <si>
    <t>Hinweis: Alle Firmen-, Personen- und Artikeldaten sind frei erfunden und dienen nur als Ausfüllbeispiel. Generische Vorlage – Stand Geschäftsjahr 2026.</t>
  </si>
  <si>
    <t>ARTIKELSTAMM  ·  Bestandsübersicht</t>
  </si>
  <si>
    <t>Stammdaten je Artikel einmalig pflegen. Aktueller Bestand, Lagerwert und Status berechnen sich automatisch aus dem Anfangsbestand und den Buchungen im Blatt «Bewegungen».</t>
  </si>
  <si>
    <t xml:space="preserve">  Eingabe</t>
  </si>
  <si>
    <t xml:space="preserve">  Automatisch berechnet</t>
  </si>
  <si>
    <t>Artikel-Nr.</t>
  </si>
  <si>
    <t>Bezeichnung</t>
  </si>
  <si>
    <t>Kategorie</t>
  </si>
  <si>
    <t>Lagerort</t>
  </si>
  <si>
    <t>Einheit</t>
  </si>
  <si>
    <t>EK-Preis</t>
  </si>
  <si>
    <t>Mindest-
bestand</t>
  </si>
  <si>
    <t>Anfangs-
bestand</t>
  </si>
  <si>
    <t>Aktueller
Bestand</t>
  </si>
  <si>
    <t>Lagerwert</t>
  </si>
  <si>
    <t>Status</t>
  </si>
  <si>
    <t>A-1001</t>
  </si>
  <si>
    <t>Kopierpapier A4 80g (500 Blatt)</t>
  </si>
  <si>
    <t>Büromaterial</t>
  </si>
  <si>
    <t>R1-A-01</t>
  </si>
  <si>
    <t>Paket</t>
  </si>
  <si>
    <t>A-1002</t>
  </si>
  <si>
    <t>Kugelschreiber blau</t>
  </si>
  <si>
    <t>R1-A-02</t>
  </si>
  <si>
    <t>Stück</t>
  </si>
  <si>
    <t>A-1003</t>
  </si>
  <si>
    <t>Ordner breit A4</t>
  </si>
  <si>
    <t>R1-A-03</t>
  </si>
  <si>
    <t>A-1004</t>
  </si>
  <si>
    <t>Etiketten 70x36 (Bogen)</t>
  </si>
  <si>
    <t>R1-A-04</t>
  </si>
  <si>
    <t>B-2001</t>
  </si>
  <si>
    <t>Verpackungskarton 300x200x150</t>
  </si>
  <si>
    <t>Verpackung</t>
  </si>
  <si>
    <t>R2-B-01</t>
  </si>
  <si>
    <t>B-2002</t>
  </si>
  <si>
    <t>Klebeband transparent 50mm</t>
  </si>
  <si>
    <t>R2-B-02</t>
  </si>
  <si>
    <t>Rolle</t>
  </si>
  <si>
    <t>B-2003</t>
  </si>
  <si>
    <t>Luftpolsterfolie 100m Rolle</t>
  </si>
  <si>
    <t>R2-B-03</t>
  </si>
  <si>
    <t>B-2004</t>
  </si>
  <si>
    <t>Palettenstretchfolie</t>
  </si>
  <si>
    <t>R2-B-04</t>
  </si>
  <si>
    <t>C-3001</t>
  </si>
  <si>
    <t>Reinigungstücher (Karton)</t>
  </si>
  <si>
    <t>Reinigung</t>
  </si>
  <si>
    <t>R3-C-01</t>
  </si>
  <si>
    <t>Karton</t>
  </si>
  <si>
    <t>C-3002</t>
  </si>
  <si>
    <t>Handdesinfektion 500 ml</t>
  </si>
  <si>
    <t>R3-C-02</t>
  </si>
  <si>
    <t>Flasche</t>
  </si>
  <si>
    <t>C-3003</t>
  </si>
  <si>
    <t>Müllbeutel 120 l (Rolle)</t>
  </si>
  <si>
    <t>R3-C-03</t>
  </si>
  <si>
    <t>D-4001</t>
  </si>
  <si>
    <t>Schrauben 4x40 (Box 200)</t>
  </si>
  <si>
    <t>Werkstatt</t>
  </si>
  <si>
    <t>R4-D-01</t>
  </si>
  <si>
    <t>Box</t>
  </si>
  <si>
    <t>D-4002</t>
  </si>
  <si>
    <t>Arbeitshandschuhe Gr. L</t>
  </si>
  <si>
    <t>R4-D-02</t>
  </si>
  <si>
    <t>Paar</t>
  </si>
  <si>
    <t>D-4003</t>
  </si>
  <si>
    <t>Kabelbinder 200mm (Beutel)</t>
  </si>
  <si>
    <t>R4-D-03</t>
  </si>
  <si>
    <t>Beutel</t>
  </si>
  <si>
    <t>E-5001</t>
  </si>
  <si>
    <t>Kaffeebohnen 1 kg</t>
  </si>
  <si>
    <t>Pausenraum</t>
  </si>
  <si>
    <t>R5-E-01</t>
  </si>
  <si>
    <t>E-5002</t>
  </si>
  <si>
    <t>Mineralwasser 0,5 l (Kiste)</t>
  </si>
  <si>
    <t>R5-E-02</t>
  </si>
  <si>
    <t>Kiste</t>
  </si>
  <si>
    <t>Gesamt</t>
  </si>
  <si>
    <t>BEWEGUNGEN  ·  Zu- und Abgänge</t>
  </si>
  <si>
    <t>Jede Buchung erfassen: Datum, Artikel-Nr. wählen, Art (Eingang / Ausgang / Korrektur) und Menge eintragen. Bezeichnung und Einheit werden automatisch ergänzt. Korrektur = vorzeichenbehaftete Menge (z. B. −2 für Schwund).</t>
  </si>
  <si>
    <t xml:space="preserve">  Automatisch ergänzt</t>
  </si>
  <si>
    <t>Datum</t>
  </si>
  <si>
    <t>Art</t>
  </si>
  <si>
    <t>Menge</t>
  </si>
  <si>
    <t>Beleg / Notiz</t>
  </si>
  <si>
    <t>Eingang</t>
  </si>
  <si>
    <t>S. Kortmann</t>
  </si>
  <si>
    <t>Wareneingang LS-2026-014</t>
  </si>
  <si>
    <t>M. Bauer</t>
  </si>
  <si>
    <t>Wareneingang LS-2026-015</t>
  </si>
  <si>
    <t>Ausgang</t>
  </si>
  <si>
    <t>T. Neumann</t>
  </si>
  <si>
    <t>Entnahme Büro 2. OG</t>
  </si>
  <si>
    <t>Entnahme Empfang</t>
  </si>
  <si>
    <t>Wareneingang LS-2026-021</t>
  </si>
  <si>
    <t>L. Ferreira</t>
  </si>
  <si>
    <t>Werkstattauftrag 4471</t>
  </si>
  <si>
    <t>Archivprojekt</t>
  </si>
  <si>
    <t>Versandabteilung</t>
  </si>
  <si>
    <t>Wareneingang LS-2026-028</t>
  </si>
  <si>
    <t>Wareneingang LS-2026-030</t>
  </si>
  <si>
    <t>Werkstattauftrag 4483</t>
  </si>
  <si>
    <t>Korrektur</t>
  </si>
  <si>
    <t>Inventurdifferenz (Bruch)</t>
  </si>
  <si>
    <t>Entnahme Vertrieb</t>
  </si>
  <si>
    <t>Großversand Kunde 8842</t>
  </si>
  <si>
    <t>AUSWERTUNG  ·  Lagerwert je Kategorie</t>
  </si>
  <si>
    <t>Automatische Verdichtung der Artikel aus dem Blatt «Artikelstamm» nach Kategorie. Keine Eingabe nötig.</t>
  </si>
  <si>
    <t>Artikel</t>
  </si>
  <si>
    <t>Bestand (Stk.)</t>
  </si>
  <si>
    <t>Ø EK-Preis</t>
  </si>
  <si>
    <t>Sonstiges</t>
  </si>
  <si>
    <t>Artikel mit Nachbestellbedarf</t>
  </si>
  <si>
    <t>Bestand</t>
  </si>
  <si>
    <t>Mindest.</t>
  </si>
  <si>
    <t>Nachbestellen</t>
  </si>
  <si>
    <t>Diese Liste zeigt beispielhaft Artikel, deren aktueller Bestand den Mindestbestand erreicht oder unterschreitet. Sie basiert auf den Beispieldaten und aktualisiert sich beim Pflegen von Artikelstamm und Bewegungen.</t>
  </si>
  <si>
    <t>LAGERVERWALTUNG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</si>
</sst>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dd\.mm\.yyyy"/>
  </numFmts>
  <fonts count="2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1"/>
      <color rgb="FFFFFFFF"/>
      <name val="Calibri"/>
      <charset val="1"/>
    </font>
    <font>
      <b/>
      <sz val="12"/>
      <color rgb="FF1C3A57"/>
      <name val="Calibri"/>
      <charset val="1"/>
    </font>
    <font>
      <sz val="10"/>
      <color rgb="FF5C6B7A"/>
      <name val="Calibri"/>
      <charset val="1"/>
    </font>
    <font>
      <b/>
      <sz val="11"/>
      <color rgb="FF222B33"/>
      <name val="Calibri"/>
      <charset val="1"/>
    </font>
    <font>
      <b/>
      <sz val="15"/>
      <color rgb="FF1C3A57"/>
      <name val="Calibri"/>
      <charset val="1"/>
    </font>
    <font>
      <sz val="10.5"/>
      <color rgb="FF222B33"/>
      <name val="Calibri"/>
      <charset val="1"/>
    </font>
    <font>
      <b/>
      <sz val="10.5"/>
      <color rgb="FF5C6B7A"/>
      <name val="Calibri"/>
      <charset val="1"/>
    </font>
    <font>
      <sz val="9.5"/>
      <color rgb="FF222B33"/>
      <name val="Calibri"/>
      <charset val="1"/>
    </font>
    <font>
      <i/>
      <sz val="8.5"/>
      <color rgb="FF5C6B7A"/>
      <name val="Calibri"/>
      <charset val="1"/>
    </font>
    <font>
      <b/>
      <sz val="18"/>
      <color rgb="FFFFFFFF"/>
      <name val="Calibri"/>
      <charset val="1"/>
    </font>
    <font>
      <i/>
      <sz val="10"/>
      <color rgb="FF5C6B7A"/>
      <name val="Calibri"/>
      <charset val="1"/>
    </font>
    <font>
      <sz val="9"/>
      <color rgb="FF222B33"/>
      <name val="Calibri"/>
      <charset val="1"/>
    </font>
    <font>
      <b/>
      <sz val="10.5"/>
      <color rgb="FFFFFFFF"/>
      <name val="Calibri"/>
      <charset val="1"/>
    </font>
    <font>
      <b/>
      <sz val="11"/>
      <color rgb="FF1C3A57"/>
      <name val="Calibri"/>
      <charset val="1"/>
    </font>
    <font>
      <b/>
      <sz val="10"/>
      <color rgb="FF222B33"/>
      <name val="Calibri"/>
      <charset val="1"/>
    </font>
    <font>
      <b/>
      <sz val="10.5"/>
      <color rgb="FF222B33"/>
      <name val="Calibri"/>
      <charset val="1"/>
    </font>
    <font>
      <sz val="10"/>
      <color rgb="FF222B33"/>
      <name val="Calibri"/>
      <charset val="1"/>
    </font>
    <font>
      <b/>
      <sz val="13"/>
      <color rgb="FF1C3A57"/>
      <name val="Calibri"/>
      <charset val="1"/>
    </font>
    <font>
      <b/>
      <sz val="10"/>
      <color rgb="FFB4443C"/>
      <name val="Calibri"/>
      <charset val="1"/>
    </font>
    <font>
      <i/>
      <sz val="9"/>
      <color rgb="FF5C6B7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42A40"/>
        <bgColor rgb="FF222B33"/>
      </patternFill>
    </fill>
    <fill>
      <patternFill patternType="solid">
        <fgColor rgb="FFC0703A"/>
        <bgColor rgb="FF8A6A1E"/>
      </patternFill>
    </fill>
    <fill>
      <patternFill patternType="solid">
        <fgColor rgb="FFF6E7D8"/>
        <bgColor rgb="FFF7E1DF"/>
      </patternFill>
    </fill>
    <fill>
      <patternFill patternType="solid">
        <fgColor rgb="FFEDF1F4"/>
        <bgColor rgb="FFFBF0D6"/>
      </patternFill>
    </fill>
    <fill>
      <patternFill patternType="solid">
        <fgColor rgb="FFF7E1DF"/>
        <bgColor rgb="FFF6E7D8"/>
      </patternFill>
    </fill>
    <fill>
      <patternFill patternType="solid">
        <fgColor rgb="FF1C3A57"/>
        <bgColor rgb="FF142A40"/>
      </patternFill>
    </fill>
    <fill>
      <patternFill patternType="solid">
        <fgColor rgb="FFFFFFFF"/>
        <bgColor rgb="FFEDF1F4"/>
      </patternFill>
    </fill>
    <fill>
      <patternFill patternType="solid">
        <fgColor rgb="FF34495E"/>
        <bgColor rgb="FF1C3A57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C0703A"/>
      </bottom>
      <diagonal/>
    </border>
    <border>
      <left style="thin">
        <color rgb="FFCDD6DD"/>
      </left>
      <right style="thin">
        <color rgb="FFCDD6DD"/>
      </right>
      <top style="thin">
        <color rgb="FFCDD6DD"/>
      </top>
      <bottom style="thin">
        <color rgb="FFCDD6DD"/>
      </bottom>
      <diagonal/>
    </border>
    <border>
      <left/>
      <right/>
      <top/>
      <bottom style="thin">
        <color rgb="FFCDD6DD"/>
      </bottom>
      <diagonal/>
    </border>
    <border>
      <left style="thin">
        <color rgb="FFCDD6DD"/>
      </left>
      <right/>
      <top style="thin">
        <color rgb="FFCDD6DD"/>
      </top>
      <bottom style="thin">
        <color rgb="FFCDD6DD"/>
      </bottom>
      <diagonal/>
    </border>
    <border>
      <left style="thin">
        <color rgb="FF1C3A57"/>
      </left>
      <right style="thin">
        <color rgb="FF1C3A57"/>
      </right>
      <top style="thin">
        <color rgb="FF1C3A57"/>
      </top>
      <bottom style="thin">
        <color rgb="FF1C3A57"/>
      </bottom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1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2" fillId="7" borderId="0" xfId="0" applyFont="1" applyFill="1" applyAlignment="1">
      <alignment horizontal="right" vertical="center" indent="1"/>
    </xf>
    <xf numFmtId="0" fontId="13" fillId="5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6" fillId="5" borderId="2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4" borderId="2" xfId="0" applyFill="1" applyBorder="1"/>
    <xf numFmtId="0" fontId="9" fillId="0" borderId="0" xfId="0" applyFont="1" applyAlignment="1">
      <alignment horizontal="left" vertical="center" wrapText="1"/>
    </xf>
    <xf numFmtId="0" fontId="0" fillId="5" borderId="2" xfId="0" applyFill="1" applyBorder="1"/>
    <xf numFmtId="0" fontId="0" fillId="6" borderId="2" xfId="0" applyFill="1" applyBorder="1"/>
    <xf numFmtId="0" fontId="13" fillId="4" borderId="2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7" fillId="4" borderId="2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right" vertical="center"/>
    </xf>
    <xf numFmtId="0" fontId="16" fillId="5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164" fontId="7" fillId="8" borderId="2" xfId="0" applyNumberFormat="1" applyFont="1" applyFill="1" applyBorder="1" applyAlignment="1">
      <alignment horizontal="right" vertical="center"/>
    </xf>
    <xf numFmtId="3" fontId="7" fillId="8" borderId="2" xfId="0" applyNumberFormat="1" applyFont="1" applyFill="1" applyBorder="1" applyAlignment="1">
      <alignment horizontal="center" vertical="center" wrapText="1"/>
    </xf>
    <xf numFmtId="3" fontId="2" fillId="7" borderId="0" xfId="0" applyNumberFormat="1" applyFont="1" applyFill="1" applyAlignment="1">
      <alignment horizontal="center" vertical="center" wrapText="1"/>
    </xf>
    <xf numFmtId="164" fontId="2" fillId="7" borderId="0" xfId="0" applyNumberFormat="1" applyFont="1" applyFill="1" applyAlignment="1">
      <alignment horizontal="right" vertical="center"/>
    </xf>
    <xf numFmtId="0" fontId="0" fillId="7" borderId="0" xfId="0" applyFill="1"/>
    <xf numFmtId="165" fontId="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165" fontId="7" fillId="8" borderId="2" xfId="0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3" fontId="7" fillId="5" borderId="2" xfId="0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right" vertical="center" indent="1"/>
    </xf>
    <xf numFmtId="3" fontId="2" fillId="7" borderId="5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right" vertical="center"/>
    </xf>
    <xf numFmtId="0" fontId="14" fillId="9" borderId="6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/>
    </xf>
    <xf numFmtId="3" fontId="7" fillId="6" borderId="2" xfId="0" applyNumberFormat="1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/>
    </xf>
  </cellXfs>
  <cellStyles count="1">
    <cellStyle name="Standard" xfId="0" builtinId="0"/>
  </cellStyles>
  <dxfs count="8">
    <dxf>
      <font>
        <b/>
        <color rgb="FF5C6B7A"/>
        <name val="Calibri"/>
        <charset val="1"/>
      </font>
    </dxf>
    <dxf>
      <font>
        <b/>
        <color rgb="FFC0703A"/>
        <name val="Calibri"/>
        <charset val="1"/>
      </font>
    </dxf>
    <dxf>
      <font>
        <b/>
        <color rgb="FF2E6E9E"/>
        <name val="Calibri"/>
        <charset val="1"/>
      </font>
    </dxf>
    <dxf>
      <font>
        <b/>
        <color rgb="FF2E6E9E"/>
        <name val="Calibri"/>
        <charset val="1"/>
      </font>
      <fill>
        <patternFill>
          <bgColor rgb="FFEDF1F4"/>
        </patternFill>
      </fill>
    </dxf>
    <dxf>
      <font>
        <b/>
        <color rgb="FF8A6A1E"/>
        <name val="Calibri"/>
        <charset val="1"/>
      </font>
      <fill>
        <patternFill>
          <bgColor rgb="FFFBF0D6"/>
        </patternFill>
      </fill>
    </dxf>
    <dxf>
      <font>
        <b/>
        <color rgb="FFB4443C"/>
        <name val="Calibri"/>
        <charset val="1"/>
      </font>
      <fill>
        <patternFill>
          <bgColor rgb="FFF7E1DF"/>
        </patternFill>
      </fill>
    </dxf>
    <dxf>
      <font>
        <b/>
        <color rgb="FFB4443C"/>
        <name val="Calibri"/>
        <charset val="1"/>
      </font>
      <fill>
        <patternFill>
          <bgColor rgb="FFF7E1DF"/>
        </patternFill>
      </fill>
    </dxf>
    <dxf>
      <font>
        <b/>
        <sz val="15"/>
        <color rgb="FFB4443C"/>
        <name val="Calibri"/>
        <charset val="1"/>
      </font>
      <fill>
        <patternFill>
          <bgColor rgb="FFF7E1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E"/>
      <rgbColor rgb="FF800080"/>
      <rgbColor rgb="FF008080"/>
      <rgbColor rgb="FFC0C0C0"/>
      <rgbColor rgb="FF808080"/>
      <rgbColor rgb="FF9999FF"/>
      <rgbColor rgb="FFB4443C"/>
      <rgbColor rgb="FFFBF0D6"/>
      <rgbColor rgb="FFEDF1F4"/>
      <rgbColor rgb="FF660066"/>
      <rgbColor rgb="FFFF8080"/>
      <rgbColor rgb="FF2E6E9E"/>
      <rgbColor rgb="FFCD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E7D8"/>
      <rgbColor rgb="FF99CCFF"/>
      <rgbColor rgb="FFFF99CC"/>
      <rgbColor rgb="FFCC99FF"/>
      <rgbColor rgb="FFF7E1DF"/>
      <rgbColor rgb="FF3366FF"/>
      <rgbColor rgb="FF33CCCC"/>
      <rgbColor rgb="FF99CC00"/>
      <rgbColor rgb="FFFFCC00"/>
      <rgbColor rgb="FFFF9900"/>
      <rgbColor rgb="FFC0703A"/>
      <rgbColor rgb="FF5C6B7A"/>
      <rgbColor rgb="FF969696"/>
      <rgbColor rgb="FF1C3A57"/>
      <rgbColor rgb="FF339966"/>
      <rgbColor rgb="FF142A40"/>
      <rgbColor rgb="FF333300"/>
      <rgbColor rgb="FF993300"/>
      <rgbColor rgb="FF993366"/>
      <rgbColor rgb="FF34495E"/>
      <rgbColor rgb="FF222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3A57"/>
    <pageSetUpPr fitToPage="1"/>
  </sheetPr>
  <dimension ref="B2:G20"/>
  <sheetViews>
    <sheetView showGridLines="0" tabSelected="1" zoomScaleNormal="100" workbookViewId="0">
      <selection activeCell="F29" sqref="F29"/>
    </sheetView>
  </sheetViews>
  <sheetFormatPr baseColWidth="10" defaultColWidth="8.7109375" defaultRowHeight="15" x14ac:dyDescent="0.25"/>
  <cols>
    <col min="1" max="1" width="2.42578125" customWidth="1"/>
    <col min="2" max="2" width="22" customWidth="1"/>
    <col min="3" max="7" width="18" customWidth="1"/>
    <col min="8" max="8" width="3" customWidth="1"/>
  </cols>
  <sheetData>
    <row r="2" spans="2:7" ht="25.5" customHeight="1" x14ac:dyDescent="0.25">
      <c r="B2" s="11" t="s">
        <v>142</v>
      </c>
      <c r="C2" s="11"/>
      <c r="D2" s="11"/>
      <c r="E2" s="11"/>
      <c r="F2" s="11"/>
      <c r="G2" s="11"/>
    </row>
    <row r="3" spans="2:7" ht="25.5" customHeight="1" x14ac:dyDescent="0.25">
      <c r="B3" s="11"/>
      <c r="C3" s="11"/>
      <c r="D3" s="11"/>
      <c r="E3" s="11"/>
      <c r="F3" s="11"/>
      <c r="G3" s="11"/>
    </row>
    <row r="4" spans="2:7" ht="19.5" customHeight="1" x14ac:dyDescent="0.25">
      <c r="B4" s="10" t="s">
        <v>0</v>
      </c>
      <c r="C4" s="10"/>
      <c r="D4" s="10"/>
      <c r="E4" s="10"/>
      <c r="F4" s="10"/>
      <c r="G4" s="10"/>
    </row>
    <row r="6" spans="2:7" ht="29.25" customHeight="1" x14ac:dyDescent="0.25">
      <c r="B6" s="12" t="s">
        <v>1</v>
      </c>
      <c r="C6" s="13"/>
      <c r="D6" s="13"/>
      <c r="F6" s="12" t="s">
        <v>2</v>
      </c>
      <c r="G6" s="13"/>
    </row>
    <row r="7" spans="2:7" ht="24" customHeight="1" x14ac:dyDescent="0.25">
      <c r="B7" s="14" t="s">
        <v>3</v>
      </c>
      <c r="C7" s="9" t="s">
        <v>4</v>
      </c>
      <c r="D7" s="9"/>
      <c r="F7" s="15" t="s">
        <v>5</v>
      </c>
      <c r="G7" s="16">
        <f>COUNTA(Artikelstamm!B8:B47)</f>
        <v>16</v>
      </c>
    </row>
    <row r="8" spans="2:7" ht="24" customHeight="1" x14ac:dyDescent="0.25">
      <c r="B8" s="14" t="s">
        <v>6</v>
      </c>
      <c r="C8" s="9" t="s">
        <v>7</v>
      </c>
      <c r="D8" s="9"/>
      <c r="F8" s="15" t="s">
        <v>8</v>
      </c>
      <c r="G8" s="17">
        <f>SUM(Artikelstamm!K8:K47)</f>
        <v>2904.4000000000005</v>
      </c>
    </row>
    <row r="9" spans="2:7" ht="24" customHeight="1" x14ac:dyDescent="0.25">
      <c r="B9" s="14" t="s">
        <v>9</v>
      </c>
      <c r="C9" s="9" t="s">
        <v>10</v>
      </c>
      <c r="D9" s="9"/>
      <c r="F9" s="15" t="s">
        <v>11</v>
      </c>
      <c r="G9" s="16">
        <f>COUNTIF(Artikelstamm!L8:L47,"Nachbestellen")</f>
        <v>7</v>
      </c>
    </row>
    <row r="10" spans="2:7" ht="24" customHeight="1" x14ac:dyDescent="0.25">
      <c r="B10" s="14" t="s">
        <v>12</v>
      </c>
      <c r="C10" s="9" t="s">
        <v>13</v>
      </c>
      <c r="D10" s="9"/>
      <c r="F10" s="15" t="s">
        <v>14</v>
      </c>
      <c r="G10" s="16">
        <f>SUM(Artikelstamm!J8:J47)</f>
        <v>1420</v>
      </c>
    </row>
    <row r="13" spans="2:7" ht="29.25" customHeight="1" x14ac:dyDescent="0.25">
      <c r="B13" s="12" t="s">
        <v>15</v>
      </c>
      <c r="C13" s="13"/>
      <c r="D13" s="13"/>
      <c r="E13" s="13"/>
      <c r="F13" s="13"/>
      <c r="G13" s="13"/>
    </row>
    <row r="14" spans="2:7" ht="30" customHeight="1" x14ac:dyDescent="0.25">
      <c r="B14" s="8" t="s">
        <v>16</v>
      </c>
      <c r="C14" s="8"/>
      <c r="D14" s="8"/>
      <c r="E14" s="8"/>
      <c r="F14" s="18" t="s">
        <v>17</v>
      </c>
    </row>
    <row r="15" spans="2:7" ht="30" customHeight="1" x14ac:dyDescent="0.25">
      <c r="B15" s="8" t="s">
        <v>18</v>
      </c>
      <c r="C15" s="8"/>
      <c r="D15" s="8"/>
      <c r="E15" s="8"/>
      <c r="F15" s="19"/>
      <c r="G15" s="20" t="s">
        <v>19</v>
      </c>
    </row>
    <row r="16" spans="2:7" ht="30" customHeight="1" x14ac:dyDescent="0.25">
      <c r="B16" s="8" t="s">
        <v>20</v>
      </c>
      <c r="C16" s="8"/>
      <c r="D16" s="8"/>
      <c r="E16" s="8"/>
      <c r="F16" s="21"/>
      <c r="G16" s="20" t="s">
        <v>21</v>
      </c>
    </row>
    <row r="17" spans="2:7" ht="30" customHeight="1" x14ac:dyDescent="0.25">
      <c r="B17" s="8" t="s">
        <v>22</v>
      </c>
      <c r="C17" s="8"/>
      <c r="D17" s="8"/>
      <c r="E17" s="8"/>
      <c r="F17" s="22"/>
      <c r="G17" s="20" t="s">
        <v>23</v>
      </c>
    </row>
    <row r="20" spans="2:7" ht="15" customHeight="1" x14ac:dyDescent="0.25">
      <c r="B20" s="7" t="s">
        <v>24</v>
      </c>
      <c r="C20" s="7"/>
      <c r="D20" s="7"/>
      <c r="E20" s="7"/>
      <c r="F20" s="7"/>
      <c r="G20" s="7"/>
    </row>
  </sheetData>
  <mergeCells count="11">
    <mergeCell ref="B20:G20"/>
    <mergeCell ref="C10:D10"/>
    <mergeCell ref="B14:E14"/>
    <mergeCell ref="B15:E15"/>
    <mergeCell ref="B16:E16"/>
    <mergeCell ref="B17:E17"/>
    <mergeCell ref="B2:G3"/>
    <mergeCell ref="B4:G4"/>
    <mergeCell ref="C7:D7"/>
    <mergeCell ref="C8:D8"/>
    <mergeCell ref="C9:D9"/>
  </mergeCells>
  <conditionalFormatting sqref="G9">
    <cfRule type="cellIs" dxfId="7" priority="2" operator="greaterThan">
      <formula>0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C3A57"/>
    <pageSetUpPr fitToPage="1"/>
  </sheetPr>
  <dimension ref="B2:L48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11" customWidth="1"/>
    <col min="3" max="3" width="30" customWidth="1"/>
    <col min="4" max="4" width="15" customWidth="1"/>
    <col min="5" max="5" width="10" customWidth="1"/>
    <col min="6" max="6" width="9" customWidth="1"/>
    <col min="7" max="8" width="12" customWidth="1"/>
    <col min="9" max="11" width="13" customWidth="1"/>
    <col min="12" max="12" width="15" customWidth="1"/>
    <col min="13" max="13" width="2.42578125" customWidth="1"/>
  </cols>
  <sheetData>
    <row r="2" spans="2:12" ht="30" customHeight="1" x14ac:dyDescent="0.25">
      <c r="B2" s="6" t="s">
        <v>25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25.5" customHeight="1" x14ac:dyDescent="0.25">
      <c r="B3" s="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</row>
    <row r="5" spans="2:12" ht="15" customHeight="1" x14ac:dyDescent="0.25">
      <c r="B5" s="23" t="s">
        <v>27</v>
      </c>
      <c r="C5" s="4" t="s">
        <v>28</v>
      </c>
      <c r="D5" s="4"/>
    </row>
    <row r="7" spans="2:12" ht="30" customHeight="1" x14ac:dyDescent="0.25">
      <c r="B7" s="24" t="s">
        <v>29</v>
      </c>
      <c r="C7" s="24" t="s">
        <v>30</v>
      </c>
      <c r="D7" s="24" t="s">
        <v>31</v>
      </c>
      <c r="E7" s="24" t="s">
        <v>32</v>
      </c>
      <c r="F7" s="24" t="s">
        <v>33</v>
      </c>
      <c r="G7" s="24" t="s">
        <v>34</v>
      </c>
      <c r="H7" s="24" t="s">
        <v>35</v>
      </c>
      <c r="I7" s="24" t="s">
        <v>36</v>
      </c>
      <c r="J7" s="24" t="s">
        <v>37</v>
      </c>
      <c r="K7" s="24" t="s">
        <v>38</v>
      </c>
      <c r="L7" s="24" t="s">
        <v>39</v>
      </c>
    </row>
    <row r="8" spans="2:12" ht="18" customHeight="1" x14ac:dyDescent="0.25">
      <c r="B8" s="25" t="s">
        <v>40</v>
      </c>
      <c r="C8" s="26" t="s">
        <v>41</v>
      </c>
      <c r="D8" s="26" t="s">
        <v>42</v>
      </c>
      <c r="E8" s="25" t="s">
        <v>43</v>
      </c>
      <c r="F8" s="25" t="s">
        <v>44</v>
      </c>
      <c r="G8" s="27">
        <v>4.2</v>
      </c>
      <c r="H8" s="28">
        <v>20</v>
      </c>
      <c r="I8" s="28">
        <v>45</v>
      </c>
      <c r="J8" s="29">
        <f>IF($B8="","",$I8+SUMIFS(Bewegungen!$F$8:$F$67,Bewegungen!$C$8:$C$67,$B8,Bewegungen!$E$8:$E$67,"Eingang")-SUMIFS(Bewegungen!$F$8:$F$67,Bewegungen!$C$8:$C$67,$B8,Bewegungen!$E$8:$E$67,"Ausgang")+SUMIFS(Bewegungen!$F$8:$F$67,Bewegungen!$C$8:$C$67,$B8,Bewegungen!$E$8:$E$67,"Korrektur"))</f>
        <v>95</v>
      </c>
      <c r="K8" s="30">
        <f t="shared" ref="K8:K47" si="0">IF($B8="","",$J8*$G8)</f>
        <v>399</v>
      </c>
      <c r="L8" s="31" t="str">
        <f t="shared" ref="L8:L47" si="1">IF($B8="","",IF($J8&lt;=$H8,"Nachbestellen",IF($J8&lt;=$H8*1.5,"Gering","Ausreichend")))</f>
        <v>Ausreichend</v>
      </c>
    </row>
    <row r="9" spans="2:12" ht="18" customHeight="1" x14ac:dyDescent="0.25">
      <c r="B9" s="32" t="s">
        <v>45</v>
      </c>
      <c r="C9" s="33" t="s">
        <v>46</v>
      </c>
      <c r="D9" s="33" t="s">
        <v>42</v>
      </c>
      <c r="E9" s="32" t="s">
        <v>47</v>
      </c>
      <c r="F9" s="32" t="s">
        <v>48</v>
      </c>
      <c r="G9" s="34">
        <v>0.35</v>
      </c>
      <c r="H9" s="35">
        <v>100</v>
      </c>
      <c r="I9" s="35">
        <v>260</v>
      </c>
      <c r="J9" s="29">
        <f>IF($B9="","",$I9+SUMIFS(Bewegungen!$F$8:$F$67,Bewegungen!$C$8:$C$67,$B9,Bewegungen!$E$8:$E$67,"Eingang")-SUMIFS(Bewegungen!$F$8:$F$67,Bewegungen!$C$8:$C$67,$B9,Bewegungen!$E$8:$E$67,"Ausgang")+SUMIFS(Bewegungen!$F$8:$F$67,Bewegungen!$C$8:$C$67,$B9,Bewegungen!$E$8:$E$67,"Korrektur"))</f>
        <v>200</v>
      </c>
      <c r="K9" s="30">
        <f t="shared" si="0"/>
        <v>70</v>
      </c>
      <c r="L9" s="31" t="str">
        <f t="shared" si="1"/>
        <v>Ausreichend</v>
      </c>
    </row>
    <row r="10" spans="2:12" ht="18" customHeight="1" x14ac:dyDescent="0.25">
      <c r="B10" s="25" t="s">
        <v>49</v>
      </c>
      <c r="C10" s="26" t="s">
        <v>50</v>
      </c>
      <c r="D10" s="26" t="s">
        <v>42</v>
      </c>
      <c r="E10" s="25" t="s">
        <v>51</v>
      </c>
      <c r="F10" s="25" t="s">
        <v>48</v>
      </c>
      <c r="G10" s="27">
        <v>1.9</v>
      </c>
      <c r="H10" s="28">
        <v>30</v>
      </c>
      <c r="I10" s="28">
        <v>18</v>
      </c>
      <c r="J10" s="29">
        <f>IF($B10="","",$I10+SUMIFS(Bewegungen!$F$8:$F$67,Bewegungen!$C$8:$C$67,$B10,Bewegungen!$E$8:$E$67,"Eingang")-SUMIFS(Bewegungen!$F$8:$F$67,Bewegungen!$C$8:$C$67,$B10,Bewegungen!$E$8:$E$67,"Ausgang")+SUMIFS(Bewegungen!$F$8:$F$67,Bewegungen!$C$8:$C$67,$B10,Bewegungen!$E$8:$E$67,"Korrektur"))</f>
        <v>6</v>
      </c>
      <c r="K10" s="30">
        <f t="shared" si="0"/>
        <v>11.399999999999999</v>
      </c>
      <c r="L10" s="31" t="str">
        <f t="shared" si="1"/>
        <v>Nachbestellen</v>
      </c>
    </row>
    <row r="11" spans="2:12" ht="18" customHeight="1" x14ac:dyDescent="0.25">
      <c r="B11" s="32" t="s">
        <v>52</v>
      </c>
      <c r="C11" s="33" t="s">
        <v>53</v>
      </c>
      <c r="D11" s="33" t="s">
        <v>42</v>
      </c>
      <c r="E11" s="32" t="s">
        <v>54</v>
      </c>
      <c r="F11" s="32" t="s">
        <v>44</v>
      </c>
      <c r="G11" s="34">
        <v>6.8</v>
      </c>
      <c r="H11" s="35">
        <v>15</v>
      </c>
      <c r="I11" s="35">
        <v>12</v>
      </c>
      <c r="J11" s="29">
        <f>IF($B11="","",$I11+SUMIFS(Bewegungen!$F$8:$F$67,Bewegungen!$C$8:$C$67,$B11,Bewegungen!$E$8:$E$67,"Eingang")-SUMIFS(Bewegungen!$F$8:$F$67,Bewegungen!$C$8:$C$67,$B11,Bewegungen!$E$8:$E$67,"Ausgang")+SUMIFS(Bewegungen!$F$8:$F$67,Bewegungen!$C$8:$C$67,$B11,Bewegungen!$E$8:$E$67,"Korrektur"))</f>
        <v>12</v>
      </c>
      <c r="K11" s="30">
        <f t="shared" si="0"/>
        <v>81.599999999999994</v>
      </c>
      <c r="L11" s="31" t="str">
        <f t="shared" si="1"/>
        <v>Nachbestellen</v>
      </c>
    </row>
    <row r="12" spans="2:12" ht="18" customHeight="1" x14ac:dyDescent="0.25">
      <c r="B12" s="25" t="s">
        <v>55</v>
      </c>
      <c r="C12" s="26" t="s">
        <v>56</v>
      </c>
      <c r="D12" s="26" t="s">
        <v>57</v>
      </c>
      <c r="E12" s="25" t="s">
        <v>58</v>
      </c>
      <c r="F12" s="25" t="s">
        <v>48</v>
      </c>
      <c r="G12" s="27">
        <v>0.65</v>
      </c>
      <c r="H12" s="28">
        <v>200</v>
      </c>
      <c r="I12" s="28">
        <v>540</v>
      </c>
      <c r="J12" s="29">
        <f>IF($B12="","",$I12+SUMIFS(Bewegungen!$F$8:$F$67,Bewegungen!$C$8:$C$67,$B12,Bewegungen!$E$8:$E$67,"Eingang")-SUMIFS(Bewegungen!$F$8:$F$67,Bewegungen!$C$8:$C$67,$B12,Bewegungen!$E$8:$E$67,"Ausgang")+SUMIFS(Bewegungen!$F$8:$F$67,Bewegungen!$C$8:$C$67,$B12,Bewegungen!$E$8:$E$67,"Korrektur"))</f>
        <v>820</v>
      </c>
      <c r="K12" s="30">
        <f t="shared" si="0"/>
        <v>533</v>
      </c>
      <c r="L12" s="31" t="str">
        <f t="shared" si="1"/>
        <v>Ausreichend</v>
      </c>
    </row>
    <row r="13" spans="2:12" ht="18" customHeight="1" x14ac:dyDescent="0.25">
      <c r="B13" s="32" t="s">
        <v>59</v>
      </c>
      <c r="C13" s="33" t="s">
        <v>60</v>
      </c>
      <c r="D13" s="33" t="s">
        <v>57</v>
      </c>
      <c r="E13" s="32" t="s">
        <v>61</v>
      </c>
      <c r="F13" s="32" t="s">
        <v>62</v>
      </c>
      <c r="G13" s="34">
        <v>1.25</v>
      </c>
      <c r="H13" s="35">
        <v>40</v>
      </c>
      <c r="I13" s="35">
        <v>33</v>
      </c>
      <c r="J13" s="29">
        <f>IF($B13="","",$I13+SUMIFS(Bewegungen!$F$8:$F$67,Bewegungen!$C$8:$C$67,$B13,Bewegungen!$E$8:$E$67,"Eingang")-SUMIFS(Bewegungen!$F$8:$F$67,Bewegungen!$C$8:$C$67,$B13,Bewegungen!$E$8:$E$67,"Ausgang")+SUMIFS(Bewegungen!$F$8:$F$67,Bewegungen!$C$8:$C$67,$B13,Bewegungen!$E$8:$E$67,"Korrektur"))</f>
        <v>26</v>
      </c>
      <c r="K13" s="30">
        <f t="shared" si="0"/>
        <v>32.5</v>
      </c>
      <c r="L13" s="31" t="str">
        <f t="shared" si="1"/>
        <v>Nachbestellen</v>
      </c>
    </row>
    <row r="14" spans="2:12" ht="18" customHeight="1" x14ac:dyDescent="0.25">
      <c r="B14" s="25" t="s">
        <v>63</v>
      </c>
      <c r="C14" s="26" t="s">
        <v>64</v>
      </c>
      <c r="D14" s="26" t="s">
        <v>57</v>
      </c>
      <c r="E14" s="25" t="s">
        <v>65</v>
      </c>
      <c r="F14" s="25" t="s">
        <v>62</v>
      </c>
      <c r="G14" s="27">
        <v>18.5</v>
      </c>
      <c r="H14" s="28">
        <v>8</v>
      </c>
      <c r="I14" s="28">
        <v>5</v>
      </c>
      <c r="J14" s="29">
        <f>IF($B14="","",$I14+SUMIFS(Bewegungen!$F$8:$F$67,Bewegungen!$C$8:$C$67,$B14,Bewegungen!$E$8:$E$67,"Eingang")-SUMIFS(Bewegungen!$F$8:$F$67,Bewegungen!$C$8:$C$67,$B14,Bewegungen!$E$8:$E$67,"Ausgang")+SUMIFS(Bewegungen!$F$8:$F$67,Bewegungen!$C$8:$C$67,$B14,Bewegungen!$E$8:$E$67,"Korrektur"))</f>
        <v>10</v>
      </c>
      <c r="K14" s="30">
        <f t="shared" si="0"/>
        <v>185</v>
      </c>
      <c r="L14" s="31" t="str">
        <f t="shared" si="1"/>
        <v>Gering</v>
      </c>
    </row>
    <row r="15" spans="2:12" ht="18" customHeight="1" x14ac:dyDescent="0.25">
      <c r="B15" s="32" t="s">
        <v>66</v>
      </c>
      <c r="C15" s="33" t="s">
        <v>67</v>
      </c>
      <c r="D15" s="33" t="s">
        <v>57</v>
      </c>
      <c r="E15" s="32" t="s">
        <v>68</v>
      </c>
      <c r="F15" s="32" t="s">
        <v>62</v>
      </c>
      <c r="G15" s="34">
        <v>9.9</v>
      </c>
      <c r="H15" s="35">
        <v>12</v>
      </c>
      <c r="I15" s="35">
        <v>26</v>
      </c>
      <c r="J15" s="29">
        <f>IF($B15="","",$I15+SUMIFS(Bewegungen!$F$8:$F$67,Bewegungen!$C$8:$C$67,$B15,Bewegungen!$E$8:$E$67,"Eingang")-SUMIFS(Bewegungen!$F$8:$F$67,Bewegungen!$C$8:$C$67,$B15,Bewegungen!$E$8:$E$67,"Ausgang")+SUMIFS(Bewegungen!$F$8:$F$67,Bewegungen!$C$8:$C$67,$B15,Bewegungen!$E$8:$E$67,"Korrektur"))</f>
        <v>26</v>
      </c>
      <c r="K15" s="30">
        <f t="shared" si="0"/>
        <v>257.40000000000003</v>
      </c>
      <c r="L15" s="31" t="str">
        <f t="shared" si="1"/>
        <v>Ausreichend</v>
      </c>
    </row>
    <row r="16" spans="2:12" ht="18" customHeight="1" x14ac:dyDescent="0.25">
      <c r="B16" s="25" t="s">
        <v>69</v>
      </c>
      <c r="C16" s="26" t="s">
        <v>70</v>
      </c>
      <c r="D16" s="26" t="s">
        <v>71</v>
      </c>
      <c r="E16" s="25" t="s">
        <v>72</v>
      </c>
      <c r="F16" s="25" t="s">
        <v>73</v>
      </c>
      <c r="G16" s="27">
        <v>12.4</v>
      </c>
      <c r="H16" s="28">
        <v>10</v>
      </c>
      <c r="I16" s="28">
        <v>22</v>
      </c>
      <c r="J16" s="29">
        <f>IF($B16="","",$I16+SUMIFS(Bewegungen!$F$8:$F$67,Bewegungen!$C$8:$C$67,$B16,Bewegungen!$E$8:$E$67,"Eingang")-SUMIFS(Bewegungen!$F$8:$F$67,Bewegungen!$C$8:$C$67,$B16,Bewegungen!$E$8:$E$67,"Ausgang")+SUMIFS(Bewegungen!$F$8:$F$67,Bewegungen!$C$8:$C$67,$B16,Bewegungen!$E$8:$E$67,"Korrektur"))</f>
        <v>32</v>
      </c>
      <c r="K16" s="30">
        <f t="shared" si="0"/>
        <v>396.8</v>
      </c>
      <c r="L16" s="31" t="str">
        <f t="shared" si="1"/>
        <v>Ausreichend</v>
      </c>
    </row>
    <row r="17" spans="2:12" ht="18" customHeight="1" x14ac:dyDescent="0.25">
      <c r="B17" s="32" t="s">
        <v>74</v>
      </c>
      <c r="C17" s="33" t="s">
        <v>75</v>
      </c>
      <c r="D17" s="33" t="s">
        <v>71</v>
      </c>
      <c r="E17" s="32" t="s">
        <v>76</v>
      </c>
      <c r="F17" s="32" t="s">
        <v>77</v>
      </c>
      <c r="G17" s="34">
        <v>3.1</v>
      </c>
      <c r="H17" s="35">
        <v>25</v>
      </c>
      <c r="I17" s="35">
        <v>14</v>
      </c>
      <c r="J17" s="29">
        <f>IF($B17="","",$I17+SUMIFS(Bewegungen!$F$8:$F$67,Bewegungen!$C$8:$C$67,$B17,Bewegungen!$E$8:$E$67,"Eingang")-SUMIFS(Bewegungen!$F$8:$F$67,Bewegungen!$C$8:$C$67,$B17,Bewegungen!$E$8:$E$67,"Ausgang")+SUMIFS(Bewegungen!$F$8:$F$67,Bewegungen!$C$8:$C$67,$B17,Bewegungen!$E$8:$E$67,"Korrektur"))</f>
        <v>6</v>
      </c>
      <c r="K17" s="30">
        <f t="shared" si="0"/>
        <v>18.600000000000001</v>
      </c>
      <c r="L17" s="31" t="str">
        <f t="shared" si="1"/>
        <v>Nachbestellen</v>
      </c>
    </row>
    <row r="18" spans="2:12" ht="18" customHeight="1" x14ac:dyDescent="0.25">
      <c r="B18" s="25" t="s">
        <v>78</v>
      </c>
      <c r="C18" s="26" t="s">
        <v>79</v>
      </c>
      <c r="D18" s="26" t="s">
        <v>71</v>
      </c>
      <c r="E18" s="25" t="s">
        <v>80</v>
      </c>
      <c r="F18" s="25" t="s">
        <v>62</v>
      </c>
      <c r="G18" s="27">
        <v>4.75</v>
      </c>
      <c r="H18" s="28">
        <v>20</v>
      </c>
      <c r="I18" s="28">
        <v>40</v>
      </c>
      <c r="J18" s="29">
        <f>IF($B18="","",$I18+SUMIFS(Bewegungen!$F$8:$F$67,Bewegungen!$C$8:$C$67,$B18,Bewegungen!$E$8:$E$67,"Eingang")-SUMIFS(Bewegungen!$F$8:$F$67,Bewegungen!$C$8:$C$67,$B18,Bewegungen!$E$8:$E$67,"Ausgang")+SUMIFS(Bewegungen!$F$8:$F$67,Bewegungen!$C$8:$C$67,$B18,Bewegungen!$E$8:$E$67,"Korrektur"))</f>
        <v>40</v>
      </c>
      <c r="K18" s="30">
        <f t="shared" si="0"/>
        <v>190</v>
      </c>
      <c r="L18" s="31" t="str">
        <f t="shared" si="1"/>
        <v>Ausreichend</v>
      </c>
    </row>
    <row r="19" spans="2:12" ht="18" customHeight="1" x14ac:dyDescent="0.25">
      <c r="B19" s="32" t="s">
        <v>81</v>
      </c>
      <c r="C19" s="33" t="s">
        <v>82</v>
      </c>
      <c r="D19" s="33" t="s">
        <v>83</v>
      </c>
      <c r="E19" s="32" t="s">
        <v>84</v>
      </c>
      <c r="F19" s="32" t="s">
        <v>85</v>
      </c>
      <c r="G19" s="34">
        <v>5.6</v>
      </c>
      <c r="H19" s="35">
        <v>15</v>
      </c>
      <c r="I19" s="35">
        <v>9</v>
      </c>
      <c r="J19" s="29">
        <f>IF($B19="","",$I19+SUMIFS(Bewegungen!$F$8:$F$67,Bewegungen!$C$8:$C$67,$B19,Bewegungen!$E$8:$E$67,"Eingang")-SUMIFS(Bewegungen!$F$8:$F$67,Bewegungen!$C$8:$C$67,$B19,Bewegungen!$E$8:$E$67,"Ausgang")+SUMIFS(Bewegungen!$F$8:$F$67,Bewegungen!$C$8:$C$67,$B19,Bewegungen!$E$8:$E$67,"Korrektur"))</f>
        <v>6</v>
      </c>
      <c r="K19" s="30">
        <f t="shared" si="0"/>
        <v>33.599999999999994</v>
      </c>
      <c r="L19" s="31" t="str">
        <f t="shared" si="1"/>
        <v>Nachbestellen</v>
      </c>
    </row>
    <row r="20" spans="2:12" ht="18" customHeight="1" x14ac:dyDescent="0.25">
      <c r="B20" s="25" t="s">
        <v>86</v>
      </c>
      <c r="C20" s="26" t="s">
        <v>87</v>
      </c>
      <c r="D20" s="26" t="s">
        <v>83</v>
      </c>
      <c r="E20" s="25" t="s">
        <v>88</v>
      </c>
      <c r="F20" s="25" t="s">
        <v>89</v>
      </c>
      <c r="G20" s="27">
        <v>2.2999999999999998</v>
      </c>
      <c r="H20" s="28">
        <v>50</v>
      </c>
      <c r="I20" s="28">
        <v>88</v>
      </c>
      <c r="J20" s="29">
        <f>IF($B20="","",$I20+SUMIFS(Bewegungen!$F$8:$F$67,Bewegungen!$C$8:$C$67,$B20,Bewegungen!$E$8:$E$67,"Eingang")-SUMIFS(Bewegungen!$F$8:$F$67,Bewegungen!$C$8:$C$67,$B20,Bewegungen!$E$8:$E$67,"Ausgang")+SUMIFS(Bewegungen!$F$8:$F$67,Bewegungen!$C$8:$C$67,$B20,Bewegungen!$E$8:$E$67,"Korrektur"))</f>
        <v>88</v>
      </c>
      <c r="K20" s="30">
        <f t="shared" si="0"/>
        <v>202.39999999999998</v>
      </c>
      <c r="L20" s="31" t="str">
        <f t="shared" si="1"/>
        <v>Ausreichend</v>
      </c>
    </row>
    <row r="21" spans="2:12" ht="18" customHeight="1" x14ac:dyDescent="0.25">
      <c r="B21" s="32" t="s">
        <v>90</v>
      </c>
      <c r="C21" s="33" t="s">
        <v>91</v>
      </c>
      <c r="D21" s="33" t="s">
        <v>83</v>
      </c>
      <c r="E21" s="32" t="s">
        <v>92</v>
      </c>
      <c r="F21" s="32" t="s">
        <v>93</v>
      </c>
      <c r="G21" s="34">
        <v>3.4</v>
      </c>
      <c r="H21" s="35">
        <v>20</v>
      </c>
      <c r="I21" s="35">
        <v>15</v>
      </c>
      <c r="J21" s="29">
        <f>IF($B21="","",$I21+SUMIFS(Bewegungen!$F$8:$F$67,Bewegungen!$C$8:$C$67,$B21,Bewegungen!$E$8:$E$67,"Eingang")-SUMIFS(Bewegungen!$F$8:$F$67,Bewegungen!$C$8:$C$67,$B21,Bewegungen!$E$8:$E$67,"Ausgang")+SUMIFS(Bewegungen!$F$8:$F$67,Bewegungen!$C$8:$C$67,$B21,Bewegungen!$E$8:$E$67,"Korrektur"))</f>
        <v>10</v>
      </c>
      <c r="K21" s="30">
        <f t="shared" si="0"/>
        <v>34</v>
      </c>
      <c r="L21" s="31" t="str">
        <f t="shared" si="1"/>
        <v>Nachbestellen</v>
      </c>
    </row>
    <row r="22" spans="2:12" ht="18" customHeight="1" x14ac:dyDescent="0.25">
      <c r="B22" s="25" t="s">
        <v>94</v>
      </c>
      <c r="C22" s="26" t="s">
        <v>95</v>
      </c>
      <c r="D22" s="26" t="s">
        <v>96</v>
      </c>
      <c r="E22" s="25" t="s">
        <v>97</v>
      </c>
      <c r="F22" s="25" t="s">
        <v>44</v>
      </c>
      <c r="G22" s="27">
        <v>11.8</v>
      </c>
      <c r="H22" s="28">
        <v>10</v>
      </c>
      <c r="I22" s="28">
        <v>24</v>
      </c>
      <c r="J22" s="29">
        <f>IF($B22="","",$I22+SUMIFS(Bewegungen!$F$8:$F$67,Bewegungen!$C$8:$C$67,$B22,Bewegungen!$E$8:$E$67,"Eingang")-SUMIFS(Bewegungen!$F$8:$F$67,Bewegungen!$C$8:$C$67,$B22,Bewegungen!$E$8:$E$67,"Ausgang")+SUMIFS(Bewegungen!$F$8:$F$67,Bewegungen!$C$8:$C$67,$B22,Bewegungen!$E$8:$E$67,"Korrektur"))</f>
        <v>36</v>
      </c>
      <c r="K22" s="30">
        <f t="shared" si="0"/>
        <v>424.8</v>
      </c>
      <c r="L22" s="31" t="str">
        <f t="shared" si="1"/>
        <v>Ausreichend</v>
      </c>
    </row>
    <row r="23" spans="2:12" ht="18" customHeight="1" x14ac:dyDescent="0.25">
      <c r="B23" s="32" t="s">
        <v>98</v>
      </c>
      <c r="C23" s="33" t="s">
        <v>99</v>
      </c>
      <c r="D23" s="33" t="s">
        <v>96</v>
      </c>
      <c r="E23" s="32" t="s">
        <v>100</v>
      </c>
      <c r="F23" s="32" t="s">
        <v>101</v>
      </c>
      <c r="G23" s="34">
        <v>4.9000000000000004</v>
      </c>
      <c r="H23" s="35">
        <v>15</v>
      </c>
      <c r="I23" s="35">
        <v>11</v>
      </c>
      <c r="J23" s="29">
        <f>IF($B23="","",$I23+SUMIFS(Bewegungen!$F$8:$F$67,Bewegungen!$C$8:$C$67,$B23,Bewegungen!$E$8:$E$67,"Eingang")-SUMIFS(Bewegungen!$F$8:$F$67,Bewegungen!$C$8:$C$67,$B23,Bewegungen!$E$8:$E$67,"Ausgang")+SUMIFS(Bewegungen!$F$8:$F$67,Bewegungen!$C$8:$C$67,$B23,Bewegungen!$E$8:$E$67,"Korrektur"))</f>
        <v>7</v>
      </c>
      <c r="K23" s="30">
        <f t="shared" si="0"/>
        <v>34.300000000000004</v>
      </c>
      <c r="L23" s="31" t="str">
        <f t="shared" si="1"/>
        <v>Nachbestellen</v>
      </c>
    </row>
    <row r="24" spans="2:12" ht="18" customHeight="1" x14ac:dyDescent="0.25">
      <c r="B24" s="25"/>
      <c r="C24" s="26"/>
      <c r="D24" s="26"/>
      <c r="E24" s="25"/>
      <c r="F24" s="25"/>
      <c r="G24" s="27"/>
      <c r="H24" s="28"/>
      <c r="I24" s="28"/>
      <c r="J24" s="29" t="str">
        <f>IF($B24="","",$I24+SUMIFS(Bewegungen!$F$8:$F$67,Bewegungen!$C$8:$C$67,$B24,Bewegungen!$E$8:$E$67,"Eingang")-SUMIFS(Bewegungen!$F$8:$F$67,Bewegungen!$C$8:$C$67,$B24,Bewegungen!$E$8:$E$67,"Ausgang")+SUMIFS(Bewegungen!$F$8:$F$67,Bewegungen!$C$8:$C$67,$B24,Bewegungen!$E$8:$E$67,"Korrektur"))</f>
        <v/>
      </c>
      <c r="K24" s="30" t="str">
        <f t="shared" si="0"/>
        <v/>
      </c>
      <c r="L24" s="31" t="str">
        <f t="shared" si="1"/>
        <v/>
      </c>
    </row>
    <row r="25" spans="2:12" ht="18" customHeight="1" x14ac:dyDescent="0.25">
      <c r="B25" s="32"/>
      <c r="C25" s="33"/>
      <c r="D25" s="33"/>
      <c r="E25" s="32"/>
      <c r="F25" s="32"/>
      <c r="G25" s="34"/>
      <c r="H25" s="35"/>
      <c r="I25" s="35"/>
      <c r="J25" s="29" t="str">
        <f>IF($B25="","",$I25+SUMIFS(Bewegungen!$F$8:$F$67,Bewegungen!$C$8:$C$67,$B25,Bewegungen!$E$8:$E$67,"Eingang")-SUMIFS(Bewegungen!$F$8:$F$67,Bewegungen!$C$8:$C$67,$B25,Bewegungen!$E$8:$E$67,"Ausgang")+SUMIFS(Bewegungen!$F$8:$F$67,Bewegungen!$C$8:$C$67,$B25,Bewegungen!$E$8:$E$67,"Korrektur"))</f>
        <v/>
      </c>
      <c r="K25" s="30" t="str">
        <f t="shared" si="0"/>
        <v/>
      </c>
      <c r="L25" s="31" t="str">
        <f t="shared" si="1"/>
        <v/>
      </c>
    </row>
    <row r="26" spans="2:12" ht="18" customHeight="1" x14ac:dyDescent="0.25">
      <c r="B26" s="25"/>
      <c r="C26" s="26"/>
      <c r="D26" s="26"/>
      <c r="E26" s="25"/>
      <c r="F26" s="25"/>
      <c r="G26" s="27"/>
      <c r="H26" s="28"/>
      <c r="I26" s="28"/>
      <c r="J26" s="29" t="str">
        <f>IF($B26="","",$I26+SUMIFS(Bewegungen!$F$8:$F$67,Bewegungen!$C$8:$C$67,$B26,Bewegungen!$E$8:$E$67,"Eingang")-SUMIFS(Bewegungen!$F$8:$F$67,Bewegungen!$C$8:$C$67,$B26,Bewegungen!$E$8:$E$67,"Ausgang")+SUMIFS(Bewegungen!$F$8:$F$67,Bewegungen!$C$8:$C$67,$B26,Bewegungen!$E$8:$E$67,"Korrektur"))</f>
        <v/>
      </c>
      <c r="K26" s="30" t="str">
        <f t="shared" si="0"/>
        <v/>
      </c>
      <c r="L26" s="31" t="str">
        <f t="shared" si="1"/>
        <v/>
      </c>
    </row>
    <row r="27" spans="2:12" ht="18" customHeight="1" x14ac:dyDescent="0.25">
      <c r="B27" s="32"/>
      <c r="C27" s="33"/>
      <c r="D27" s="33"/>
      <c r="E27" s="32"/>
      <c r="F27" s="32"/>
      <c r="G27" s="34"/>
      <c r="H27" s="35"/>
      <c r="I27" s="35"/>
      <c r="J27" s="29" t="str">
        <f>IF($B27="","",$I27+SUMIFS(Bewegungen!$F$8:$F$67,Bewegungen!$C$8:$C$67,$B27,Bewegungen!$E$8:$E$67,"Eingang")-SUMIFS(Bewegungen!$F$8:$F$67,Bewegungen!$C$8:$C$67,$B27,Bewegungen!$E$8:$E$67,"Ausgang")+SUMIFS(Bewegungen!$F$8:$F$67,Bewegungen!$C$8:$C$67,$B27,Bewegungen!$E$8:$E$67,"Korrektur"))</f>
        <v/>
      </c>
      <c r="K27" s="30" t="str">
        <f t="shared" si="0"/>
        <v/>
      </c>
      <c r="L27" s="31" t="str">
        <f t="shared" si="1"/>
        <v/>
      </c>
    </row>
    <row r="28" spans="2:12" ht="18" customHeight="1" x14ac:dyDescent="0.25">
      <c r="B28" s="25"/>
      <c r="C28" s="26"/>
      <c r="D28" s="26"/>
      <c r="E28" s="25"/>
      <c r="F28" s="25"/>
      <c r="G28" s="27"/>
      <c r="H28" s="28"/>
      <c r="I28" s="28"/>
      <c r="J28" s="29" t="str">
        <f>IF($B28="","",$I28+SUMIFS(Bewegungen!$F$8:$F$67,Bewegungen!$C$8:$C$67,$B28,Bewegungen!$E$8:$E$67,"Eingang")-SUMIFS(Bewegungen!$F$8:$F$67,Bewegungen!$C$8:$C$67,$B28,Bewegungen!$E$8:$E$67,"Ausgang")+SUMIFS(Bewegungen!$F$8:$F$67,Bewegungen!$C$8:$C$67,$B28,Bewegungen!$E$8:$E$67,"Korrektur"))</f>
        <v/>
      </c>
      <c r="K28" s="30" t="str">
        <f t="shared" si="0"/>
        <v/>
      </c>
      <c r="L28" s="31" t="str">
        <f t="shared" si="1"/>
        <v/>
      </c>
    </row>
    <row r="29" spans="2:12" ht="18" customHeight="1" x14ac:dyDescent="0.25">
      <c r="B29" s="32"/>
      <c r="C29" s="33"/>
      <c r="D29" s="33"/>
      <c r="E29" s="32"/>
      <c r="F29" s="32"/>
      <c r="G29" s="34"/>
      <c r="H29" s="35"/>
      <c r="I29" s="35"/>
      <c r="J29" s="29" t="str">
        <f>IF($B29="","",$I29+SUMIFS(Bewegungen!$F$8:$F$67,Bewegungen!$C$8:$C$67,$B29,Bewegungen!$E$8:$E$67,"Eingang")-SUMIFS(Bewegungen!$F$8:$F$67,Bewegungen!$C$8:$C$67,$B29,Bewegungen!$E$8:$E$67,"Ausgang")+SUMIFS(Bewegungen!$F$8:$F$67,Bewegungen!$C$8:$C$67,$B29,Bewegungen!$E$8:$E$67,"Korrektur"))</f>
        <v/>
      </c>
      <c r="K29" s="30" t="str">
        <f t="shared" si="0"/>
        <v/>
      </c>
      <c r="L29" s="31" t="str">
        <f t="shared" si="1"/>
        <v/>
      </c>
    </row>
    <row r="30" spans="2:12" ht="18" customHeight="1" x14ac:dyDescent="0.25">
      <c r="B30" s="25"/>
      <c r="C30" s="26"/>
      <c r="D30" s="26"/>
      <c r="E30" s="25"/>
      <c r="F30" s="25"/>
      <c r="G30" s="27"/>
      <c r="H30" s="28"/>
      <c r="I30" s="28"/>
      <c r="J30" s="29" t="str">
        <f>IF($B30="","",$I30+SUMIFS(Bewegungen!$F$8:$F$67,Bewegungen!$C$8:$C$67,$B30,Bewegungen!$E$8:$E$67,"Eingang")-SUMIFS(Bewegungen!$F$8:$F$67,Bewegungen!$C$8:$C$67,$B30,Bewegungen!$E$8:$E$67,"Ausgang")+SUMIFS(Bewegungen!$F$8:$F$67,Bewegungen!$C$8:$C$67,$B30,Bewegungen!$E$8:$E$67,"Korrektur"))</f>
        <v/>
      </c>
      <c r="K30" s="30" t="str">
        <f t="shared" si="0"/>
        <v/>
      </c>
      <c r="L30" s="31" t="str">
        <f t="shared" si="1"/>
        <v/>
      </c>
    </row>
    <row r="31" spans="2:12" ht="18" customHeight="1" x14ac:dyDescent="0.25">
      <c r="B31" s="32"/>
      <c r="C31" s="33"/>
      <c r="D31" s="33"/>
      <c r="E31" s="32"/>
      <c r="F31" s="32"/>
      <c r="G31" s="34"/>
      <c r="H31" s="35"/>
      <c r="I31" s="35"/>
      <c r="J31" s="29" t="str">
        <f>IF($B31="","",$I31+SUMIFS(Bewegungen!$F$8:$F$67,Bewegungen!$C$8:$C$67,$B31,Bewegungen!$E$8:$E$67,"Eingang")-SUMIFS(Bewegungen!$F$8:$F$67,Bewegungen!$C$8:$C$67,$B31,Bewegungen!$E$8:$E$67,"Ausgang")+SUMIFS(Bewegungen!$F$8:$F$67,Bewegungen!$C$8:$C$67,$B31,Bewegungen!$E$8:$E$67,"Korrektur"))</f>
        <v/>
      </c>
      <c r="K31" s="30" t="str">
        <f t="shared" si="0"/>
        <v/>
      </c>
      <c r="L31" s="31" t="str">
        <f t="shared" si="1"/>
        <v/>
      </c>
    </row>
    <row r="32" spans="2:12" ht="18" customHeight="1" x14ac:dyDescent="0.25">
      <c r="B32" s="25"/>
      <c r="C32" s="26"/>
      <c r="D32" s="26"/>
      <c r="E32" s="25"/>
      <c r="F32" s="25"/>
      <c r="G32" s="27"/>
      <c r="H32" s="28"/>
      <c r="I32" s="28"/>
      <c r="J32" s="29" t="str">
        <f>IF($B32="","",$I32+SUMIFS(Bewegungen!$F$8:$F$67,Bewegungen!$C$8:$C$67,$B32,Bewegungen!$E$8:$E$67,"Eingang")-SUMIFS(Bewegungen!$F$8:$F$67,Bewegungen!$C$8:$C$67,$B32,Bewegungen!$E$8:$E$67,"Ausgang")+SUMIFS(Bewegungen!$F$8:$F$67,Bewegungen!$C$8:$C$67,$B32,Bewegungen!$E$8:$E$67,"Korrektur"))</f>
        <v/>
      </c>
      <c r="K32" s="30" t="str">
        <f t="shared" si="0"/>
        <v/>
      </c>
      <c r="L32" s="31" t="str">
        <f t="shared" si="1"/>
        <v/>
      </c>
    </row>
    <row r="33" spans="2:12" ht="18" customHeight="1" x14ac:dyDescent="0.25">
      <c r="B33" s="32"/>
      <c r="C33" s="33"/>
      <c r="D33" s="33"/>
      <c r="E33" s="32"/>
      <c r="F33" s="32"/>
      <c r="G33" s="34"/>
      <c r="H33" s="35"/>
      <c r="I33" s="35"/>
      <c r="J33" s="29" t="str">
        <f>IF($B33="","",$I33+SUMIFS(Bewegungen!$F$8:$F$67,Bewegungen!$C$8:$C$67,$B33,Bewegungen!$E$8:$E$67,"Eingang")-SUMIFS(Bewegungen!$F$8:$F$67,Bewegungen!$C$8:$C$67,$B33,Bewegungen!$E$8:$E$67,"Ausgang")+SUMIFS(Bewegungen!$F$8:$F$67,Bewegungen!$C$8:$C$67,$B33,Bewegungen!$E$8:$E$67,"Korrektur"))</f>
        <v/>
      </c>
      <c r="K33" s="30" t="str">
        <f t="shared" si="0"/>
        <v/>
      </c>
      <c r="L33" s="31" t="str">
        <f t="shared" si="1"/>
        <v/>
      </c>
    </row>
    <row r="34" spans="2:12" ht="18" customHeight="1" x14ac:dyDescent="0.25">
      <c r="B34" s="25"/>
      <c r="C34" s="26"/>
      <c r="D34" s="26"/>
      <c r="E34" s="25"/>
      <c r="F34" s="25"/>
      <c r="G34" s="27"/>
      <c r="H34" s="28"/>
      <c r="I34" s="28"/>
      <c r="J34" s="29" t="str">
        <f>IF($B34="","",$I34+SUMIFS(Bewegungen!$F$8:$F$67,Bewegungen!$C$8:$C$67,$B34,Bewegungen!$E$8:$E$67,"Eingang")-SUMIFS(Bewegungen!$F$8:$F$67,Bewegungen!$C$8:$C$67,$B34,Bewegungen!$E$8:$E$67,"Ausgang")+SUMIFS(Bewegungen!$F$8:$F$67,Bewegungen!$C$8:$C$67,$B34,Bewegungen!$E$8:$E$67,"Korrektur"))</f>
        <v/>
      </c>
      <c r="K34" s="30" t="str">
        <f t="shared" si="0"/>
        <v/>
      </c>
      <c r="L34" s="31" t="str">
        <f t="shared" si="1"/>
        <v/>
      </c>
    </row>
    <row r="35" spans="2:12" ht="18" customHeight="1" x14ac:dyDescent="0.25">
      <c r="B35" s="32"/>
      <c r="C35" s="33"/>
      <c r="D35" s="33"/>
      <c r="E35" s="32"/>
      <c r="F35" s="32"/>
      <c r="G35" s="34"/>
      <c r="H35" s="35"/>
      <c r="I35" s="35"/>
      <c r="J35" s="29" t="str">
        <f>IF($B35="","",$I35+SUMIFS(Bewegungen!$F$8:$F$67,Bewegungen!$C$8:$C$67,$B35,Bewegungen!$E$8:$E$67,"Eingang")-SUMIFS(Bewegungen!$F$8:$F$67,Bewegungen!$C$8:$C$67,$B35,Bewegungen!$E$8:$E$67,"Ausgang")+SUMIFS(Bewegungen!$F$8:$F$67,Bewegungen!$C$8:$C$67,$B35,Bewegungen!$E$8:$E$67,"Korrektur"))</f>
        <v/>
      </c>
      <c r="K35" s="30" t="str">
        <f t="shared" si="0"/>
        <v/>
      </c>
      <c r="L35" s="31" t="str">
        <f t="shared" si="1"/>
        <v/>
      </c>
    </row>
    <row r="36" spans="2:12" ht="18" customHeight="1" x14ac:dyDescent="0.25">
      <c r="B36" s="25"/>
      <c r="C36" s="26"/>
      <c r="D36" s="26"/>
      <c r="E36" s="25"/>
      <c r="F36" s="25"/>
      <c r="G36" s="27"/>
      <c r="H36" s="28"/>
      <c r="I36" s="28"/>
      <c r="J36" s="29" t="str">
        <f>IF($B36="","",$I36+SUMIFS(Bewegungen!$F$8:$F$67,Bewegungen!$C$8:$C$67,$B36,Bewegungen!$E$8:$E$67,"Eingang")-SUMIFS(Bewegungen!$F$8:$F$67,Bewegungen!$C$8:$C$67,$B36,Bewegungen!$E$8:$E$67,"Ausgang")+SUMIFS(Bewegungen!$F$8:$F$67,Bewegungen!$C$8:$C$67,$B36,Bewegungen!$E$8:$E$67,"Korrektur"))</f>
        <v/>
      </c>
      <c r="K36" s="30" t="str">
        <f t="shared" si="0"/>
        <v/>
      </c>
      <c r="L36" s="31" t="str">
        <f t="shared" si="1"/>
        <v/>
      </c>
    </row>
    <row r="37" spans="2:12" ht="18" customHeight="1" x14ac:dyDescent="0.25">
      <c r="B37" s="32"/>
      <c r="C37" s="33"/>
      <c r="D37" s="33"/>
      <c r="E37" s="32"/>
      <c r="F37" s="32"/>
      <c r="G37" s="34"/>
      <c r="H37" s="35"/>
      <c r="I37" s="35"/>
      <c r="J37" s="29" t="str">
        <f>IF($B37="","",$I37+SUMIFS(Bewegungen!$F$8:$F$67,Bewegungen!$C$8:$C$67,$B37,Bewegungen!$E$8:$E$67,"Eingang")-SUMIFS(Bewegungen!$F$8:$F$67,Bewegungen!$C$8:$C$67,$B37,Bewegungen!$E$8:$E$67,"Ausgang")+SUMIFS(Bewegungen!$F$8:$F$67,Bewegungen!$C$8:$C$67,$B37,Bewegungen!$E$8:$E$67,"Korrektur"))</f>
        <v/>
      </c>
      <c r="K37" s="30" t="str">
        <f t="shared" si="0"/>
        <v/>
      </c>
      <c r="L37" s="31" t="str">
        <f t="shared" si="1"/>
        <v/>
      </c>
    </row>
    <row r="38" spans="2:12" ht="18" customHeight="1" x14ac:dyDescent="0.25">
      <c r="B38" s="25"/>
      <c r="C38" s="26"/>
      <c r="D38" s="26"/>
      <c r="E38" s="25"/>
      <c r="F38" s="25"/>
      <c r="G38" s="27"/>
      <c r="H38" s="28"/>
      <c r="I38" s="28"/>
      <c r="J38" s="29" t="str">
        <f>IF($B38="","",$I38+SUMIFS(Bewegungen!$F$8:$F$67,Bewegungen!$C$8:$C$67,$B38,Bewegungen!$E$8:$E$67,"Eingang")-SUMIFS(Bewegungen!$F$8:$F$67,Bewegungen!$C$8:$C$67,$B38,Bewegungen!$E$8:$E$67,"Ausgang")+SUMIFS(Bewegungen!$F$8:$F$67,Bewegungen!$C$8:$C$67,$B38,Bewegungen!$E$8:$E$67,"Korrektur"))</f>
        <v/>
      </c>
      <c r="K38" s="30" t="str">
        <f t="shared" si="0"/>
        <v/>
      </c>
      <c r="L38" s="31" t="str">
        <f t="shared" si="1"/>
        <v/>
      </c>
    </row>
    <row r="39" spans="2:12" ht="18" customHeight="1" x14ac:dyDescent="0.25">
      <c r="B39" s="32"/>
      <c r="C39" s="33"/>
      <c r="D39" s="33"/>
      <c r="E39" s="32"/>
      <c r="F39" s="32"/>
      <c r="G39" s="34"/>
      <c r="H39" s="35"/>
      <c r="I39" s="35"/>
      <c r="J39" s="29" t="str">
        <f>IF($B39="","",$I39+SUMIFS(Bewegungen!$F$8:$F$67,Bewegungen!$C$8:$C$67,$B39,Bewegungen!$E$8:$E$67,"Eingang")-SUMIFS(Bewegungen!$F$8:$F$67,Bewegungen!$C$8:$C$67,$B39,Bewegungen!$E$8:$E$67,"Ausgang")+SUMIFS(Bewegungen!$F$8:$F$67,Bewegungen!$C$8:$C$67,$B39,Bewegungen!$E$8:$E$67,"Korrektur"))</f>
        <v/>
      </c>
      <c r="K39" s="30" t="str">
        <f t="shared" si="0"/>
        <v/>
      </c>
      <c r="L39" s="31" t="str">
        <f t="shared" si="1"/>
        <v/>
      </c>
    </row>
    <row r="40" spans="2:12" ht="18" customHeight="1" x14ac:dyDescent="0.25">
      <c r="B40" s="25"/>
      <c r="C40" s="26"/>
      <c r="D40" s="26"/>
      <c r="E40" s="25"/>
      <c r="F40" s="25"/>
      <c r="G40" s="27"/>
      <c r="H40" s="28"/>
      <c r="I40" s="28"/>
      <c r="J40" s="29" t="str">
        <f>IF($B40="","",$I40+SUMIFS(Bewegungen!$F$8:$F$67,Bewegungen!$C$8:$C$67,$B40,Bewegungen!$E$8:$E$67,"Eingang")-SUMIFS(Bewegungen!$F$8:$F$67,Bewegungen!$C$8:$C$67,$B40,Bewegungen!$E$8:$E$67,"Ausgang")+SUMIFS(Bewegungen!$F$8:$F$67,Bewegungen!$C$8:$C$67,$B40,Bewegungen!$E$8:$E$67,"Korrektur"))</f>
        <v/>
      </c>
      <c r="K40" s="30" t="str">
        <f t="shared" si="0"/>
        <v/>
      </c>
      <c r="L40" s="31" t="str">
        <f t="shared" si="1"/>
        <v/>
      </c>
    </row>
    <row r="41" spans="2:12" ht="18" customHeight="1" x14ac:dyDescent="0.25">
      <c r="B41" s="32"/>
      <c r="C41" s="33"/>
      <c r="D41" s="33"/>
      <c r="E41" s="32"/>
      <c r="F41" s="32"/>
      <c r="G41" s="34"/>
      <c r="H41" s="35"/>
      <c r="I41" s="35"/>
      <c r="J41" s="29" t="str">
        <f>IF($B41="","",$I41+SUMIFS(Bewegungen!$F$8:$F$67,Bewegungen!$C$8:$C$67,$B41,Bewegungen!$E$8:$E$67,"Eingang")-SUMIFS(Bewegungen!$F$8:$F$67,Bewegungen!$C$8:$C$67,$B41,Bewegungen!$E$8:$E$67,"Ausgang")+SUMIFS(Bewegungen!$F$8:$F$67,Bewegungen!$C$8:$C$67,$B41,Bewegungen!$E$8:$E$67,"Korrektur"))</f>
        <v/>
      </c>
      <c r="K41" s="30" t="str">
        <f t="shared" si="0"/>
        <v/>
      </c>
      <c r="L41" s="31" t="str">
        <f t="shared" si="1"/>
        <v/>
      </c>
    </row>
    <row r="42" spans="2:12" ht="18" customHeight="1" x14ac:dyDescent="0.25">
      <c r="B42" s="25"/>
      <c r="C42" s="26"/>
      <c r="D42" s="26"/>
      <c r="E42" s="25"/>
      <c r="F42" s="25"/>
      <c r="G42" s="27"/>
      <c r="H42" s="28"/>
      <c r="I42" s="28"/>
      <c r="J42" s="29" t="str">
        <f>IF($B42="","",$I42+SUMIFS(Bewegungen!$F$8:$F$67,Bewegungen!$C$8:$C$67,$B42,Bewegungen!$E$8:$E$67,"Eingang")-SUMIFS(Bewegungen!$F$8:$F$67,Bewegungen!$C$8:$C$67,$B42,Bewegungen!$E$8:$E$67,"Ausgang")+SUMIFS(Bewegungen!$F$8:$F$67,Bewegungen!$C$8:$C$67,$B42,Bewegungen!$E$8:$E$67,"Korrektur"))</f>
        <v/>
      </c>
      <c r="K42" s="30" t="str">
        <f t="shared" si="0"/>
        <v/>
      </c>
      <c r="L42" s="31" t="str">
        <f t="shared" si="1"/>
        <v/>
      </c>
    </row>
    <row r="43" spans="2:12" ht="18" customHeight="1" x14ac:dyDescent="0.25">
      <c r="B43" s="32"/>
      <c r="C43" s="33"/>
      <c r="D43" s="33"/>
      <c r="E43" s="32"/>
      <c r="F43" s="32"/>
      <c r="G43" s="34"/>
      <c r="H43" s="35"/>
      <c r="I43" s="35"/>
      <c r="J43" s="29" t="str">
        <f>IF($B43="","",$I43+SUMIFS(Bewegungen!$F$8:$F$67,Bewegungen!$C$8:$C$67,$B43,Bewegungen!$E$8:$E$67,"Eingang")-SUMIFS(Bewegungen!$F$8:$F$67,Bewegungen!$C$8:$C$67,$B43,Bewegungen!$E$8:$E$67,"Ausgang")+SUMIFS(Bewegungen!$F$8:$F$67,Bewegungen!$C$8:$C$67,$B43,Bewegungen!$E$8:$E$67,"Korrektur"))</f>
        <v/>
      </c>
      <c r="K43" s="30" t="str">
        <f t="shared" si="0"/>
        <v/>
      </c>
      <c r="L43" s="31" t="str">
        <f t="shared" si="1"/>
        <v/>
      </c>
    </row>
    <row r="44" spans="2:12" ht="18" customHeight="1" x14ac:dyDescent="0.25">
      <c r="B44" s="25"/>
      <c r="C44" s="26"/>
      <c r="D44" s="26"/>
      <c r="E44" s="25"/>
      <c r="F44" s="25"/>
      <c r="G44" s="27"/>
      <c r="H44" s="28"/>
      <c r="I44" s="28"/>
      <c r="J44" s="29" t="str">
        <f>IF($B44="","",$I44+SUMIFS(Bewegungen!$F$8:$F$67,Bewegungen!$C$8:$C$67,$B44,Bewegungen!$E$8:$E$67,"Eingang")-SUMIFS(Bewegungen!$F$8:$F$67,Bewegungen!$C$8:$C$67,$B44,Bewegungen!$E$8:$E$67,"Ausgang")+SUMIFS(Bewegungen!$F$8:$F$67,Bewegungen!$C$8:$C$67,$B44,Bewegungen!$E$8:$E$67,"Korrektur"))</f>
        <v/>
      </c>
      <c r="K44" s="30" t="str">
        <f t="shared" si="0"/>
        <v/>
      </c>
      <c r="L44" s="31" t="str">
        <f t="shared" si="1"/>
        <v/>
      </c>
    </row>
    <row r="45" spans="2:12" ht="18" customHeight="1" x14ac:dyDescent="0.25">
      <c r="B45" s="32"/>
      <c r="C45" s="33"/>
      <c r="D45" s="33"/>
      <c r="E45" s="32"/>
      <c r="F45" s="32"/>
      <c r="G45" s="34"/>
      <c r="H45" s="35"/>
      <c r="I45" s="35"/>
      <c r="J45" s="29" t="str">
        <f>IF($B45="","",$I45+SUMIFS(Bewegungen!$F$8:$F$67,Bewegungen!$C$8:$C$67,$B45,Bewegungen!$E$8:$E$67,"Eingang")-SUMIFS(Bewegungen!$F$8:$F$67,Bewegungen!$C$8:$C$67,$B45,Bewegungen!$E$8:$E$67,"Ausgang")+SUMIFS(Bewegungen!$F$8:$F$67,Bewegungen!$C$8:$C$67,$B45,Bewegungen!$E$8:$E$67,"Korrektur"))</f>
        <v/>
      </c>
      <c r="K45" s="30" t="str">
        <f t="shared" si="0"/>
        <v/>
      </c>
      <c r="L45" s="31" t="str">
        <f t="shared" si="1"/>
        <v/>
      </c>
    </row>
    <row r="46" spans="2:12" ht="18" customHeight="1" x14ac:dyDescent="0.25">
      <c r="B46" s="25"/>
      <c r="C46" s="26"/>
      <c r="D46" s="26"/>
      <c r="E46" s="25"/>
      <c r="F46" s="25"/>
      <c r="G46" s="27"/>
      <c r="H46" s="28"/>
      <c r="I46" s="28"/>
      <c r="J46" s="29" t="str">
        <f>IF($B46="","",$I46+SUMIFS(Bewegungen!$F$8:$F$67,Bewegungen!$C$8:$C$67,$B46,Bewegungen!$E$8:$E$67,"Eingang")-SUMIFS(Bewegungen!$F$8:$F$67,Bewegungen!$C$8:$C$67,$B46,Bewegungen!$E$8:$E$67,"Ausgang")+SUMIFS(Bewegungen!$F$8:$F$67,Bewegungen!$C$8:$C$67,$B46,Bewegungen!$E$8:$E$67,"Korrektur"))</f>
        <v/>
      </c>
      <c r="K46" s="30" t="str">
        <f t="shared" si="0"/>
        <v/>
      </c>
      <c r="L46" s="31" t="str">
        <f t="shared" si="1"/>
        <v/>
      </c>
    </row>
    <row r="47" spans="2:12" ht="18" customHeight="1" x14ac:dyDescent="0.25">
      <c r="B47" s="32"/>
      <c r="C47" s="33"/>
      <c r="D47" s="33"/>
      <c r="E47" s="32"/>
      <c r="F47" s="32"/>
      <c r="G47" s="34"/>
      <c r="H47" s="35"/>
      <c r="I47" s="35"/>
      <c r="J47" s="29" t="str">
        <f>IF($B47="","",$I47+SUMIFS(Bewegungen!$F$8:$F$67,Bewegungen!$C$8:$C$67,$B47,Bewegungen!$E$8:$E$67,"Eingang")-SUMIFS(Bewegungen!$F$8:$F$67,Bewegungen!$C$8:$C$67,$B47,Bewegungen!$E$8:$E$67,"Ausgang")+SUMIFS(Bewegungen!$F$8:$F$67,Bewegungen!$C$8:$C$67,$B47,Bewegungen!$E$8:$E$67,"Korrektur"))</f>
        <v/>
      </c>
      <c r="K47" s="30" t="str">
        <f t="shared" si="0"/>
        <v/>
      </c>
      <c r="L47" s="31" t="str">
        <f t="shared" si="1"/>
        <v/>
      </c>
    </row>
    <row r="48" spans="2:12" ht="21.75" customHeight="1" x14ac:dyDescent="0.25">
      <c r="B48" s="3" t="s">
        <v>102</v>
      </c>
      <c r="C48" s="3"/>
      <c r="D48" s="3"/>
      <c r="E48" s="3"/>
      <c r="F48" s="3"/>
      <c r="G48" s="3"/>
      <c r="H48" s="3"/>
      <c r="I48" s="3"/>
      <c r="J48" s="36">
        <f>SUM(J8:J47)</f>
        <v>1420</v>
      </c>
      <c r="K48" s="37">
        <f>SUM(K8:K47)</f>
        <v>2904.4000000000005</v>
      </c>
      <c r="L48" s="38"/>
    </row>
  </sheetData>
  <mergeCells count="4">
    <mergeCell ref="B2:L2"/>
    <mergeCell ref="B3:L3"/>
    <mergeCell ref="C5:D5"/>
    <mergeCell ref="B48:I48"/>
  </mergeCells>
  <conditionalFormatting sqref="J8:J47">
    <cfRule type="expression" dxfId="6" priority="5">
      <formula>$L8="Nachbestellen"</formula>
    </cfRule>
  </conditionalFormatting>
  <conditionalFormatting sqref="L8:L47">
    <cfRule type="cellIs" dxfId="5" priority="2" operator="equal">
      <formula>"Nachbestellen"</formula>
    </cfRule>
    <cfRule type="cellIs" dxfId="4" priority="3" operator="equal">
      <formula>"Gering"</formula>
    </cfRule>
    <cfRule type="cellIs" dxfId="3" priority="4" operator="equal">
      <formula>"Ausreichend"</formula>
    </cfRule>
  </conditionalFormatting>
  <dataValidations count="3">
    <dataValidation type="list" allowBlank="1" errorTitle="Ungültige Kategorie" error="Bitte eine Kategorie aus der Liste wählen." sqref="D8:D47" xr:uid="{00000000-0002-0000-0100-000000000000}">
      <formula1>"Büromaterial,Verpackung,Reinigung,Werkstatt,Pausenraum,Sonstiges"</formula1>
      <formula2>0</formula2>
    </dataValidation>
    <dataValidation type="list" allowBlank="1" sqref="F8:F47" xr:uid="{00000000-0002-0000-0100-000001000000}">
      <formula1>"Stück,Paket,Karton,Rolle,Flasche,Box,Paar,Beutel,Kiste,Meter,Liter"</formula1>
      <formula2>0</formula2>
    </dataValidation>
    <dataValidation type="decimal" operator="greaterThanOrEqual" allowBlank="1" sqref="G8:I47" xr:uid="{00000000-0002-0000-0100-000002000000}">
      <formula1>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703A"/>
    <pageSetUpPr fitToPage="1"/>
  </sheetPr>
  <dimension ref="B2:I67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42578125" customWidth="1"/>
    <col min="2" max="3" width="13" customWidth="1"/>
    <col min="4" max="4" width="28" customWidth="1"/>
    <col min="5" max="5" width="13" customWidth="1"/>
    <col min="6" max="7" width="10" customWidth="1"/>
    <col min="8" max="8" width="16" customWidth="1"/>
    <col min="9" max="9" width="22" customWidth="1"/>
    <col min="10" max="10" width="2.42578125" customWidth="1"/>
  </cols>
  <sheetData>
    <row r="2" spans="2:9" ht="30" customHeight="1" x14ac:dyDescent="0.25">
      <c r="B2" s="6" t="s">
        <v>103</v>
      </c>
      <c r="C2" s="6"/>
      <c r="D2" s="6"/>
      <c r="E2" s="6"/>
      <c r="F2" s="6"/>
      <c r="G2" s="6"/>
      <c r="H2" s="6"/>
      <c r="I2" s="6"/>
    </row>
    <row r="3" spans="2:9" ht="30" customHeight="1" x14ac:dyDescent="0.25">
      <c r="B3" s="5" t="s">
        <v>104</v>
      </c>
      <c r="C3" s="5"/>
      <c r="D3" s="5"/>
      <c r="E3" s="5"/>
      <c r="F3" s="5"/>
      <c r="G3" s="5"/>
      <c r="H3" s="5"/>
      <c r="I3" s="5"/>
    </row>
    <row r="5" spans="2:9" ht="15" customHeight="1" x14ac:dyDescent="0.25">
      <c r="B5" s="23" t="s">
        <v>27</v>
      </c>
      <c r="C5" s="4" t="s">
        <v>105</v>
      </c>
      <c r="D5" s="4"/>
    </row>
    <row r="7" spans="2:9" ht="24" customHeight="1" x14ac:dyDescent="0.25">
      <c r="B7" s="24" t="s">
        <v>106</v>
      </c>
      <c r="C7" s="24" t="s">
        <v>29</v>
      </c>
      <c r="D7" s="24" t="s">
        <v>30</v>
      </c>
      <c r="E7" s="24" t="s">
        <v>107</v>
      </c>
      <c r="F7" s="24" t="s">
        <v>108</v>
      </c>
      <c r="G7" s="24" t="s">
        <v>33</v>
      </c>
      <c r="H7" s="24" t="s">
        <v>9</v>
      </c>
      <c r="I7" s="24" t="s">
        <v>109</v>
      </c>
    </row>
    <row r="8" spans="2:9" ht="18" customHeight="1" x14ac:dyDescent="0.25">
      <c r="B8" s="39">
        <v>46030</v>
      </c>
      <c r="C8" s="40" t="s">
        <v>40</v>
      </c>
      <c r="D8" s="41" t="str">
        <f>IF($C8="","",IFERROR(INDEX(Artikelstamm!$C$8:$C$47,MATCH($C8,Artikelstamm!$B$8:$B$47,0)),"unbekannt"))</f>
        <v>Kopierpapier A4 80g (500 Blatt)</v>
      </c>
      <c r="E8" s="40" t="s">
        <v>110</v>
      </c>
      <c r="F8" s="28">
        <v>50</v>
      </c>
      <c r="G8" s="42" t="str">
        <f>IF($C8="","",IFERROR(INDEX(Artikelstamm!$F$8:$F$47,MATCH($C8,Artikelstamm!$B$8:$B$47,0)),""))</f>
        <v>Paket</v>
      </c>
      <c r="H8" s="26" t="s">
        <v>111</v>
      </c>
      <c r="I8" s="43" t="s">
        <v>112</v>
      </c>
    </row>
    <row r="9" spans="2:9" ht="18" customHeight="1" x14ac:dyDescent="0.25">
      <c r="B9" s="44">
        <v>46031</v>
      </c>
      <c r="C9" s="45" t="s">
        <v>55</v>
      </c>
      <c r="D9" s="33" t="str">
        <f>IF($C9="","",IFERROR(INDEX(Artikelstamm!$C$8:$C$47,MATCH($C9,Artikelstamm!$B$8:$B$47,0)),"unbekannt"))</f>
        <v>Verpackungskarton 300x200x150</v>
      </c>
      <c r="E9" s="45" t="s">
        <v>110</v>
      </c>
      <c r="F9" s="35">
        <v>400</v>
      </c>
      <c r="G9" s="32" t="str">
        <f>IF($C9="","",IFERROR(INDEX(Artikelstamm!$F$8:$F$47,MATCH($C9,Artikelstamm!$B$8:$B$47,0)),""))</f>
        <v>Stück</v>
      </c>
      <c r="H9" s="33" t="s">
        <v>113</v>
      </c>
      <c r="I9" s="46" t="s">
        <v>114</v>
      </c>
    </row>
    <row r="10" spans="2:9" ht="18" customHeight="1" x14ac:dyDescent="0.25">
      <c r="B10" s="39">
        <v>46034</v>
      </c>
      <c r="C10" s="40" t="s">
        <v>45</v>
      </c>
      <c r="D10" s="41" t="str">
        <f>IF($C10="","",IFERROR(INDEX(Artikelstamm!$C$8:$C$47,MATCH($C10,Artikelstamm!$B$8:$B$47,0)),"unbekannt"))</f>
        <v>Kugelschreiber blau</v>
      </c>
      <c r="E10" s="40" t="s">
        <v>115</v>
      </c>
      <c r="F10" s="28">
        <v>40</v>
      </c>
      <c r="G10" s="42" t="str">
        <f>IF($C10="","",IFERROR(INDEX(Artikelstamm!$F$8:$F$47,MATCH($C10,Artikelstamm!$B$8:$B$47,0)),""))</f>
        <v>Stück</v>
      </c>
      <c r="H10" s="26" t="s">
        <v>116</v>
      </c>
      <c r="I10" s="43" t="s">
        <v>117</v>
      </c>
    </row>
    <row r="11" spans="2:9" ht="18" customHeight="1" x14ac:dyDescent="0.25">
      <c r="B11" s="44">
        <v>46036</v>
      </c>
      <c r="C11" s="45" t="s">
        <v>74</v>
      </c>
      <c r="D11" s="33" t="str">
        <f>IF($C11="","",IFERROR(INDEX(Artikelstamm!$C$8:$C$47,MATCH($C11,Artikelstamm!$B$8:$B$47,0)),"unbekannt"))</f>
        <v>Handdesinfektion 500 ml</v>
      </c>
      <c r="E11" s="45" t="s">
        <v>115</v>
      </c>
      <c r="F11" s="35">
        <v>8</v>
      </c>
      <c r="G11" s="32" t="str">
        <f>IF($C11="","",IFERROR(INDEX(Artikelstamm!$F$8:$F$47,MATCH($C11,Artikelstamm!$B$8:$B$47,0)),""))</f>
        <v>Flasche</v>
      </c>
      <c r="H11" s="33" t="s">
        <v>111</v>
      </c>
      <c r="I11" s="46" t="s">
        <v>118</v>
      </c>
    </row>
    <row r="12" spans="2:9" ht="18" customHeight="1" x14ac:dyDescent="0.25">
      <c r="B12" s="39">
        <v>46037</v>
      </c>
      <c r="C12" s="40" t="s">
        <v>63</v>
      </c>
      <c r="D12" s="41" t="str">
        <f>IF($C12="","",IFERROR(INDEX(Artikelstamm!$C$8:$C$47,MATCH($C12,Artikelstamm!$B$8:$B$47,0)),"unbekannt"))</f>
        <v>Luftpolsterfolie 100m Rolle</v>
      </c>
      <c r="E12" s="40" t="s">
        <v>110</v>
      </c>
      <c r="F12" s="28">
        <v>6</v>
      </c>
      <c r="G12" s="42" t="str">
        <f>IF($C12="","",IFERROR(INDEX(Artikelstamm!$F$8:$F$47,MATCH($C12,Artikelstamm!$B$8:$B$47,0)),""))</f>
        <v>Rolle</v>
      </c>
      <c r="H12" s="26" t="s">
        <v>113</v>
      </c>
      <c r="I12" s="43" t="s">
        <v>119</v>
      </c>
    </row>
    <row r="13" spans="2:9" ht="18" customHeight="1" x14ac:dyDescent="0.25">
      <c r="B13" s="44">
        <v>46038</v>
      </c>
      <c r="C13" s="45" t="s">
        <v>81</v>
      </c>
      <c r="D13" s="33" t="str">
        <f>IF($C13="","",IFERROR(INDEX(Artikelstamm!$C$8:$C$47,MATCH($C13,Artikelstamm!$B$8:$B$47,0)),"unbekannt"))</f>
        <v>Schrauben 4x40 (Box 200)</v>
      </c>
      <c r="E13" s="45" t="s">
        <v>115</v>
      </c>
      <c r="F13" s="35">
        <v>3</v>
      </c>
      <c r="G13" s="32" t="str">
        <f>IF($C13="","",IFERROR(INDEX(Artikelstamm!$F$8:$F$47,MATCH($C13,Artikelstamm!$B$8:$B$47,0)),""))</f>
        <v>Box</v>
      </c>
      <c r="H13" s="33" t="s">
        <v>120</v>
      </c>
      <c r="I13" s="46" t="s">
        <v>121</v>
      </c>
    </row>
    <row r="14" spans="2:9" ht="18" customHeight="1" x14ac:dyDescent="0.25">
      <c r="B14" s="39">
        <v>46041</v>
      </c>
      <c r="C14" s="40" t="s">
        <v>49</v>
      </c>
      <c r="D14" s="41" t="str">
        <f>IF($C14="","",IFERROR(INDEX(Artikelstamm!$C$8:$C$47,MATCH($C14,Artikelstamm!$B$8:$B$47,0)),"unbekannt"))</f>
        <v>Ordner breit A4</v>
      </c>
      <c r="E14" s="40" t="s">
        <v>115</v>
      </c>
      <c r="F14" s="28">
        <v>12</v>
      </c>
      <c r="G14" s="42" t="str">
        <f>IF($C14="","",IFERROR(INDEX(Artikelstamm!$F$8:$F$47,MATCH($C14,Artikelstamm!$B$8:$B$47,0)),""))</f>
        <v>Stück</v>
      </c>
      <c r="H14" s="26" t="s">
        <v>116</v>
      </c>
      <c r="I14" s="43" t="s">
        <v>122</v>
      </c>
    </row>
    <row r="15" spans="2:9" ht="18" customHeight="1" x14ac:dyDescent="0.25">
      <c r="B15" s="44">
        <v>46042</v>
      </c>
      <c r="C15" s="45" t="s">
        <v>59</v>
      </c>
      <c r="D15" s="33" t="str">
        <f>IF($C15="","",IFERROR(INDEX(Artikelstamm!$C$8:$C$47,MATCH($C15,Artikelstamm!$B$8:$B$47,0)),"unbekannt"))</f>
        <v>Klebeband transparent 50mm</v>
      </c>
      <c r="E15" s="45" t="s">
        <v>115</v>
      </c>
      <c r="F15" s="35">
        <v>7</v>
      </c>
      <c r="G15" s="32" t="str">
        <f>IF($C15="","",IFERROR(INDEX(Artikelstamm!$F$8:$F$47,MATCH($C15,Artikelstamm!$B$8:$B$47,0)),""))</f>
        <v>Rolle</v>
      </c>
      <c r="H15" s="33" t="s">
        <v>113</v>
      </c>
      <c r="I15" s="46" t="s">
        <v>123</v>
      </c>
    </row>
    <row r="16" spans="2:9" ht="18" customHeight="1" x14ac:dyDescent="0.25">
      <c r="B16" s="39">
        <v>46044</v>
      </c>
      <c r="C16" s="40" t="s">
        <v>94</v>
      </c>
      <c r="D16" s="41" t="str">
        <f>IF($C16="","",IFERROR(INDEX(Artikelstamm!$C$8:$C$47,MATCH($C16,Artikelstamm!$B$8:$B$47,0)),"unbekannt"))</f>
        <v>Kaffeebohnen 1 kg</v>
      </c>
      <c r="E16" s="40" t="s">
        <v>110</v>
      </c>
      <c r="F16" s="28">
        <v>12</v>
      </c>
      <c r="G16" s="42" t="str">
        <f>IF($C16="","",IFERROR(INDEX(Artikelstamm!$F$8:$F$47,MATCH($C16,Artikelstamm!$B$8:$B$47,0)),""))</f>
        <v>Paket</v>
      </c>
      <c r="H16" s="26" t="s">
        <v>111</v>
      </c>
      <c r="I16" s="43" t="s">
        <v>124</v>
      </c>
    </row>
    <row r="17" spans="2:9" ht="18" customHeight="1" x14ac:dyDescent="0.25">
      <c r="B17" s="44">
        <v>46045</v>
      </c>
      <c r="C17" s="45" t="s">
        <v>69</v>
      </c>
      <c r="D17" s="33" t="str">
        <f>IF($C17="","",IFERROR(INDEX(Artikelstamm!$C$8:$C$47,MATCH($C17,Artikelstamm!$B$8:$B$47,0)),"unbekannt"))</f>
        <v>Reinigungstücher (Karton)</v>
      </c>
      <c r="E17" s="45" t="s">
        <v>110</v>
      </c>
      <c r="F17" s="35">
        <v>10</v>
      </c>
      <c r="G17" s="32" t="str">
        <f>IF($C17="","",IFERROR(INDEX(Artikelstamm!$F$8:$F$47,MATCH($C17,Artikelstamm!$B$8:$B$47,0)),""))</f>
        <v>Karton</v>
      </c>
      <c r="H17" s="33" t="s">
        <v>113</v>
      </c>
      <c r="I17" s="46" t="s">
        <v>125</v>
      </c>
    </row>
    <row r="18" spans="2:9" ht="18" customHeight="1" x14ac:dyDescent="0.25">
      <c r="B18" s="39">
        <v>46048</v>
      </c>
      <c r="C18" s="40" t="s">
        <v>90</v>
      </c>
      <c r="D18" s="41" t="str">
        <f>IF($C18="","",IFERROR(INDEX(Artikelstamm!$C$8:$C$47,MATCH($C18,Artikelstamm!$B$8:$B$47,0)),"unbekannt"))</f>
        <v>Kabelbinder 200mm (Beutel)</v>
      </c>
      <c r="E18" s="40" t="s">
        <v>115</v>
      </c>
      <c r="F18" s="28">
        <v>5</v>
      </c>
      <c r="G18" s="42" t="str">
        <f>IF($C18="","",IFERROR(INDEX(Artikelstamm!$F$8:$F$47,MATCH($C18,Artikelstamm!$B$8:$B$47,0)),""))</f>
        <v>Beutel</v>
      </c>
      <c r="H18" s="26" t="s">
        <v>120</v>
      </c>
      <c r="I18" s="43" t="s">
        <v>126</v>
      </c>
    </row>
    <row r="19" spans="2:9" ht="18" customHeight="1" x14ac:dyDescent="0.25">
      <c r="B19" s="44">
        <v>46049</v>
      </c>
      <c r="C19" s="45" t="s">
        <v>63</v>
      </c>
      <c r="D19" s="33" t="str">
        <f>IF($C19="","",IFERROR(INDEX(Artikelstamm!$C$8:$C$47,MATCH($C19,Artikelstamm!$B$8:$B$47,0)),"unbekannt"))</f>
        <v>Luftpolsterfolie 100m Rolle</v>
      </c>
      <c r="E19" s="45" t="s">
        <v>127</v>
      </c>
      <c r="F19" s="35">
        <v>-1</v>
      </c>
      <c r="G19" s="32" t="str">
        <f>IF($C19="","",IFERROR(INDEX(Artikelstamm!$F$8:$F$47,MATCH($C19,Artikelstamm!$B$8:$B$47,0)),""))</f>
        <v>Rolle</v>
      </c>
      <c r="H19" s="33" t="s">
        <v>111</v>
      </c>
      <c r="I19" s="46" t="s">
        <v>128</v>
      </c>
    </row>
    <row r="20" spans="2:9" ht="18" customHeight="1" x14ac:dyDescent="0.25">
      <c r="B20" s="39">
        <v>46050</v>
      </c>
      <c r="C20" s="40" t="s">
        <v>45</v>
      </c>
      <c r="D20" s="41" t="str">
        <f>IF($C20="","",IFERROR(INDEX(Artikelstamm!$C$8:$C$47,MATCH($C20,Artikelstamm!$B$8:$B$47,0)),"unbekannt"))</f>
        <v>Kugelschreiber blau</v>
      </c>
      <c r="E20" s="40" t="s">
        <v>115</v>
      </c>
      <c r="F20" s="28">
        <v>20</v>
      </c>
      <c r="G20" s="42" t="str">
        <f>IF($C20="","",IFERROR(INDEX(Artikelstamm!$F$8:$F$47,MATCH($C20,Artikelstamm!$B$8:$B$47,0)),""))</f>
        <v>Stück</v>
      </c>
      <c r="H20" s="26" t="s">
        <v>116</v>
      </c>
      <c r="I20" s="43" t="s">
        <v>129</v>
      </c>
    </row>
    <row r="21" spans="2:9" ht="18" customHeight="1" x14ac:dyDescent="0.25">
      <c r="B21" s="44">
        <v>46051</v>
      </c>
      <c r="C21" s="45" t="s">
        <v>98</v>
      </c>
      <c r="D21" s="33" t="str">
        <f>IF($C21="","",IFERROR(INDEX(Artikelstamm!$C$8:$C$47,MATCH($C21,Artikelstamm!$B$8:$B$47,0)),"unbekannt"))</f>
        <v>Mineralwasser 0,5 l (Kiste)</v>
      </c>
      <c r="E21" s="45" t="s">
        <v>115</v>
      </c>
      <c r="F21" s="35">
        <v>4</v>
      </c>
      <c r="G21" s="32" t="str">
        <f>IF($C21="","",IFERROR(INDEX(Artikelstamm!$F$8:$F$47,MATCH($C21,Artikelstamm!$B$8:$B$47,0)),""))</f>
        <v>Kiste</v>
      </c>
      <c r="H21" s="33" t="s">
        <v>111</v>
      </c>
      <c r="I21" s="46" t="s">
        <v>96</v>
      </c>
    </row>
    <row r="22" spans="2:9" ht="18" customHeight="1" x14ac:dyDescent="0.25">
      <c r="B22" s="39">
        <v>46052</v>
      </c>
      <c r="C22" s="40" t="s">
        <v>55</v>
      </c>
      <c r="D22" s="41" t="str">
        <f>IF($C22="","",IFERROR(INDEX(Artikelstamm!$C$8:$C$47,MATCH($C22,Artikelstamm!$B$8:$B$47,0)),"unbekannt"))</f>
        <v>Verpackungskarton 300x200x150</v>
      </c>
      <c r="E22" s="40" t="s">
        <v>115</v>
      </c>
      <c r="F22" s="28">
        <v>120</v>
      </c>
      <c r="G22" s="42" t="str">
        <f>IF($C22="","",IFERROR(INDEX(Artikelstamm!$F$8:$F$47,MATCH($C22,Artikelstamm!$B$8:$B$47,0)),""))</f>
        <v>Stück</v>
      </c>
      <c r="H22" s="26" t="s">
        <v>113</v>
      </c>
      <c r="I22" s="43" t="s">
        <v>130</v>
      </c>
    </row>
    <row r="23" spans="2:9" ht="18" customHeight="1" x14ac:dyDescent="0.25">
      <c r="B23" s="44"/>
      <c r="C23" s="45"/>
      <c r="D23" s="33" t="str">
        <f>IF($C23="","",IFERROR(INDEX(Artikelstamm!$C$8:$C$47,MATCH($C23,Artikelstamm!$B$8:$B$47,0)),"unbekannt"))</f>
        <v/>
      </c>
      <c r="E23" s="45"/>
      <c r="F23" s="35"/>
      <c r="G23" s="32" t="str">
        <f>IF($C23="","",IFERROR(INDEX(Artikelstamm!$F$8:$F$47,MATCH($C23,Artikelstamm!$B$8:$B$47,0)),""))</f>
        <v/>
      </c>
      <c r="H23" s="33"/>
      <c r="I23" s="46"/>
    </row>
    <row r="24" spans="2:9" ht="18" customHeight="1" x14ac:dyDescent="0.25">
      <c r="B24" s="39"/>
      <c r="C24" s="40"/>
      <c r="D24" s="41" t="str">
        <f>IF($C24="","",IFERROR(INDEX(Artikelstamm!$C$8:$C$47,MATCH($C24,Artikelstamm!$B$8:$B$47,0)),"unbekannt"))</f>
        <v/>
      </c>
      <c r="E24" s="40"/>
      <c r="F24" s="28"/>
      <c r="G24" s="42" t="str">
        <f>IF($C24="","",IFERROR(INDEX(Artikelstamm!$F$8:$F$47,MATCH($C24,Artikelstamm!$B$8:$B$47,0)),""))</f>
        <v/>
      </c>
      <c r="H24" s="26"/>
      <c r="I24" s="43"/>
    </row>
    <row r="25" spans="2:9" ht="18" customHeight="1" x14ac:dyDescent="0.25">
      <c r="B25" s="44"/>
      <c r="C25" s="45"/>
      <c r="D25" s="33" t="str">
        <f>IF($C25="","",IFERROR(INDEX(Artikelstamm!$C$8:$C$47,MATCH($C25,Artikelstamm!$B$8:$B$47,0)),"unbekannt"))</f>
        <v/>
      </c>
      <c r="E25" s="45"/>
      <c r="F25" s="35"/>
      <c r="G25" s="32" t="str">
        <f>IF($C25="","",IFERROR(INDEX(Artikelstamm!$F$8:$F$47,MATCH($C25,Artikelstamm!$B$8:$B$47,0)),""))</f>
        <v/>
      </c>
      <c r="H25" s="33"/>
      <c r="I25" s="46"/>
    </row>
    <row r="26" spans="2:9" ht="18" customHeight="1" x14ac:dyDescent="0.25">
      <c r="B26" s="39"/>
      <c r="C26" s="40"/>
      <c r="D26" s="41" t="str">
        <f>IF($C26="","",IFERROR(INDEX(Artikelstamm!$C$8:$C$47,MATCH($C26,Artikelstamm!$B$8:$B$47,0)),"unbekannt"))</f>
        <v/>
      </c>
      <c r="E26" s="40"/>
      <c r="F26" s="28"/>
      <c r="G26" s="42" t="str">
        <f>IF($C26="","",IFERROR(INDEX(Artikelstamm!$F$8:$F$47,MATCH($C26,Artikelstamm!$B$8:$B$47,0)),""))</f>
        <v/>
      </c>
      <c r="H26" s="26"/>
      <c r="I26" s="43"/>
    </row>
    <row r="27" spans="2:9" ht="18" customHeight="1" x14ac:dyDescent="0.25">
      <c r="B27" s="44"/>
      <c r="C27" s="45"/>
      <c r="D27" s="33" t="str">
        <f>IF($C27="","",IFERROR(INDEX(Artikelstamm!$C$8:$C$47,MATCH($C27,Artikelstamm!$B$8:$B$47,0)),"unbekannt"))</f>
        <v/>
      </c>
      <c r="E27" s="45"/>
      <c r="F27" s="35"/>
      <c r="G27" s="32" t="str">
        <f>IF($C27="","",IFERROR(INDEX(Artikelstamm!$F$8:$F$47,MATCH($C27,Artikelstamm!$B$8:$B$47,0)),""))</f>
        <v/>
      </c>
      <c r="H27" s="33"/>
      <c r="I27" s="46"/>
    </row>
    <row r="28" spans="2:9" ht="18" customHeight="1" x14ac:dyDescent="0.25">
      <c r="B28" s="39"/>
      <c r="C28" s="40"/>
      <c r="D28" s="41" t="str">
        <f>IF($C28="","",IFERROR(INDEX(Artikelstamm!$C$8:$C$47,MATCH($C28,Artikelstamm!$B$8:$B$47,0)),"unbekannt"))</f>
        <v/>
      </c>
      <c r="E28" s="40"/>
      <c r="F28" s="28"/>
      <c r="G28" s="42" t="str">
        <f>IF($C28="","",IFERROR(INDEX(Artikelstamm!$F$8:$F$47,MATCH($C28,Artikelstamm!$B$8:$B$47,0)),""))</f>
        <v/>
      </c>
      <c r="H28" s="26"/>
      <c r="I28" s="43"/>
    </row>
    <row r="29" spans="2:9" ht="18" customHeight="1" x14ac:dyDescent="0.25">
      <c r="B29" s="44"/>
      <c r="C29" s="45"/>
      <c r="D29" s="33" t="str">
        <f>IF($C29="","",IFERROR(INDEX(Artikelstamm!$C$8:$C$47,MATCH($C29,Artikelstamm!$B$8:$B$47,0)),"unbekannt"))</f>
        <v/>
      </c>
      <c r="E29" s="45"/>
      <c r="F29" s="35"/>
      <c r="G29" s="32" t="str">
        <f>IF($C29="","",IFERROR(INDEX(Artikelstamm!$F$8:$F$47,MATCH($C29,Artikelstamm!$B$8:$B$47,0)),""))</f>
        <v/>
      </c>
      <c r="H29" s="33"/>
      <c r="I29" s="46"/>
    </row>
    <row r="30" spans="2:9" ht="18" customHeight="1" x14ac:dyDescent="0.25">
      <c r="B30" s="39"/>
      <c r="C30" s="40"/>
      <c r="D30" s="41" t="str">
        <f>IF($C30="","",IFERROR(INDEX(Artikelstamm!$C$8:$C$47,MATCH($C30,Artikelstamm!$B$8:$B$47,0)),"unbekannt"))</f>
        <v/>
      </c>
      <c r="E30" s="40"/>
      <c r="F30" s="28"/>
      <c r="G30" s="42" t="str">
        <f>IF($C30="","",IFERROR(INDEX(Artikelstamm!$F$8:$F$47,MATCH($C30,Artikelstamm!$B$8:$B$47,0)),""))</f>
        <v/>
      </c>
      <c r="H30" s="26"/>
      <c r="I30" s="43"/>
    </row>
    <row r="31" spans="2:9" ht="18" customHeight="1" x14ac:dyDescent="0.25">
      <c r="B31" s="44"/>
      <c r="C31" s="45"/>
      <c r="D31" s="33" t="str">
        <f>IF($C31="","",IFERROR(INDEX(Artikelstamm!$C$8:$C$47,MATCH($C31,Artikelstamm!$B$8:$B$47,0)),"unbekannt"))</f>
        <v/>
      </c>
      <c r="E31" s="45"/>
      <c r="F31" s="35"/>
      <c r="G31" s="32" t="str">
        <f>IF($C31="","",IFERROR(INDEX(Artikelstamm!$F$8:$F$47,MATCH($C31,Artikelstamm!$B$8:$B$47,0)),""))</f>
        <v/>
      </c>
      <c r="H31" s="33"/>
      <c r="I31" s="46"/>
    </row>
    <row r="32" spans="2:9" ht="18" customHeight="1" x14ac:dyDescent="0.25">
      <c r="B32" s="39"/>
      <c r="C32" s="40"/>
      <c r="D32" s="41" t="str">
        <f>IF($C32="","",IFERROR(INDEX(Artikelstamm!$C$8:$C$47,MATCH($C32,Artikelstamm!$B$8:$B$47,0)),"unbekannt"))</f>
        <v/>
      </c>
      <c r="E32" s="40"/>
      <c r="F32" s="28"/>
      <c r="G32" s="42" t="str">
        <f>IF($C32="","",IFERROR(INDEX(Artikelstamm!$F$8:$F$47,MATCH($C32,Artikelstamm!$B$8:$B$47,0)),""))</f>
        <v/>
      </c>
      <c r="H32" s="26"/>
      <c r="I32" s="43"/>
    </row>
    <row r="33" spans="2:9" ht="18" customHeight="1" x14ac:dyDescent="0.25">
      <c r="B33" s="44"/>
      <c r="C33" s="45"/>
      <c r="D33" s="33" t="str">
        <f>IF($C33="","",IFERROR(INDEX(Artikelstamm!$C$8:$C$47,MATCH($C33,Artikelstamm!$B$8:$B$47,0)),"unbekannt"))</f>
        <v/>
      </c>
      <c r="E33" s="45"/>
      <c r="F33" s="35"/>
      <c r="G33" s="32" t="str">
        <f>IF($C33="","",IFERROR(INDEX(Artikelstamm!$F$8:$F$47,MATCH($C33,Artikelstamm!$B$8:$B$47,0)),""))</f>
        <v/>
      </c>
      <c r="H33" s="33"/>
      <c r="I33" s="46"/>
    </row>
    <row r="34" spans="2:9" ht="18" customHeight="1" x14ac:dyDescent="0.25">
      <c r="B34" s="39"/>
      <c r="C34" s="40"/>
      <c r="D34" s="41" t="str">
        <f>IF($C34="","",IFERROR(INDEX(Artikelstamm!$C$8:$C$47,MATCH($C34,Artikelstamm!$B$8:$B$47,0)),"unbekannt"))</f>
        <v/>
      </c>
      <c r="E34" s="40"/>
      <c r="F34" s="28"/>
      <c r="G34" s="42" t="str">
        <f>IF($C34="","",IFERROR(INDEX(Artikelstamm!$F$8:$F$47,MATCH($C34,Artikelstamm!$B$8:$B$47,0)),""))</f>
        <v/>
      </c>
      <c r="H34" s="26"/>
      <c r="I34" s="43"/>
    </row>
    <row r="35" spans="2:9" ht="18" customHeight="1" x14ac:dyDescent="0.25">
      <c r="B35" s="44"/>
      <c r="C35" s="45"/>
      <c r="D35" s="33" t="str">
        <f>IF($C35="","",IFERROR(INDEX(Artikelstamm!$C$8:$C$47,MATCH($C35,Artikelstamm!$B$8:$B$47,0)),"unbekannt"))</f>
        <v/>
      </c>
      <c r="E35" s="45"/>
      <c r="F35" s="35"/>
      <c r="G35" s="32" t="str">
        <f>IF($C35="","",IFERROR(INDEX(Artikelstamm!$F$8:$F$47,MATCH($C35,Artikelstamm!$B$8:$B$47,0)),""))</f>
        <v/>
      </c>
      <c r="H35" s="33"/>
      <c r="I35" s="46"/>
    </row>
    <row r="36" spans="2:9" ht="18" customHeight="1" x14ac:dyDescent="0.25">
      <c r="B36" s="39"/>
      <c r="C36" s="40"/>
      <c r="D36" s="41" t="str">
        <f>IF($C36="","",IFERROR(INDEX(Artikelstamm!$C$8:$C$47,MATCH($C36,Artikelstamm!$B$8:$B$47,0)),"unbekannt"))</f>
        <v/>
      </c>
      <c r="E36" s="40"/>
      <c r="F36" s="28"/>
      <c r="G36" s="42" t="str">
        <f>IF($C36="","",IFERROR(INDEX(Artikelstamm!$F$8:$F$47,MATCH($C36,Artikelstamm!$B$8:$B$47,0)),""))</f>
        <v/>
      </c>
      <c r="H36" s="26"/>
      <c r="I36" s="43"/>
    </row>
    <row r="37" spans="2:9" ht="18" customHeight="1" x14ac:dyDescent="0.25">
      <c r="B37" s="44"/>
      <c r="C37" s="45"/>
      <c r="D37" s="33" t="str">
        <f>IF($C37="","",IFERROR(INDEX(Artikelstamm!$C$8:$C$47,MATCH($C37,Artikelstamm!$B$8:$B$47,0)),"unbekannt"))</f>
        <v/>
      </c>
      <c r="E37" s="45"/>
      <c r="F37" s="35"/>
      <c r="G37" s="32" t="str">
        <f>IF($C37="","",IFERROR(INDEX(Artikelstamm!$F$8:$F$47,MATCH($C37,Artikelstamm!$B$8:$B$47,0)),""))</f>
        <v/>
      </c>
      <c r="H37" s="33"/>
      <c r="I37" s="46"/>
    </row>
    <row r="38" spans="2:9" ht="18" customHeight="1" x14ac:dyDescent="0.25">
      <c r="B38" s="39"/>
      <c r="C38" s="40"/>
      <c r="D38" s="41" t="str">
        <f>IF($C38="","",IFERROR(INDEX(Artikelstamm!$C$8:$C$47,MATCH($C38,Artikelstamm!$B$8:$B$47,0)),"unbekannt"))</f>
        <v/>
      </c>
      <c r="E38" s="40"/>
      <c r="F38" s="28"/>
      <c r="G38" s="42" t="str">
        <f>IF($C38="","",IFERROR(INDEX(Artikelstamm!$F$8:$F$47,MATCH($C38,Artikelstamm!$B$8:$B$47,0)),""))</f>
        <v/>
      </c>
      <c r="H38" s="26"/>
      <c r="I38" s="43"/>
    </row>
    <row r="39" spans="2:9" ht="18" customHeight="1" x14ac:dyDescent="0.25">
      <c r="B39" s="44"/>
      <c r="C39" s="45"/>
      <c r="D39" s="33" t="str">
        <f>IF($C39="","",IFERROR(INDEX(Artikelstamm!$C$8:$C$47,MATCH($C39,Artikelstamm!$B$8:$B$47,0)),"unbekannt"))</f>
        <v/>
      </c>
      <c r="E39" s="45"/>
      <c r="F39" s="35"/>
      <c r="G39" s="32" t="str">
        <f>IF($C39="","",IFERROR(INDEX(Artikelstamm!$F$8:$F$47,MATCH($C39,Artikelstamm!$B$8:$B$47,0)),""))</f>
        <v/>
      </c>
      <c r="H39" s="33"/>
      <c r="I39" s="46"/>
    </row>
    <row r="40" spans="2:9" ht="18" customHeight="1" x14ac:dyDescent="0.25">
      <c r="B40" s="39"/>
      <c r="C40" s="40"/>
      <c r="D40" s="41" t="str">
        <f>IF($C40="","",IFERROR(INDEX(Artikelstamm!$C$8:$C$47,MATCH($C40,Artikelstamm!$B$8:$B$47,0)),"unbekannt"))</f>
        <v/>
      </c>
      <c r="E40" s="40"/>
      <c r="F40" s="28"/>
      <c r="G40" s="42" t="str">
        <f>IF($C40="","",IFERROR(INDEX(Artikelstamm!$F$8:$F$47,MATCH($C40,Artikelstamm!$B$8:$B$47,0)),""))</f>
        <v/>
      </c>
      <c r="H40" s="26"/>
      <c r="I40" s="43"/>
    </row>
    <row r="41" spans="2:9" ht="18" customHeight="1" x14ac:dyDescent="0.25">
      <c r="B41" s="44"/>
      <c r="C41" s="45"/>
      <c r="D41" s="33" t="str">
        <f>IF($C41="","",IFERROR(INDEX(Artikelstamm!$C$8:$C$47,MATCH($C41,Artikelstamm!$B$8:$B$47,0)),"unbekannt"))</f>
        <v/>
      </c>
      <c r="E41" s="45"/>
      <c r="F41" s="35"/>
      <c r="G41" s="32" t="str">
        <f>IF($C41="","",IFERROR(INDEX(Artikelstamm!$F$8:$F$47,MATCH($C41,Artikelstamm!$B$8:$B$47,0)),""))</f>
        <v/>
      </c>
      <c r="H41" s="33"/>
      <c r="I41" s="46"/>
    </row>
    <row r="42" spans="2:9" ht="18" customHeight="1" x14ac:dyDescent="0.25">
      <c r="B42" s="39"/>
      <c r="C42" s="40"/>
      <c r="D42" s="41" t="str">
        <f>IF($C42="","",IFERROR(INDEX(Artikelstamm!$C$8:$C$47,MATCH($C42,Artikelstamm!$B$8:$B$47,0)),"unbekannt"))</f>
        <v/>
      </c>
      <c r="E42" s="40"/>
      <c r="F42" s="28"/>
      <c r="G42" s="42" t="str">
        <f>IF($C42="","",IFERROR(INDEX(Artikelstamm!$F$8:$F$47,MATCH($C42,Artikelstamm!$B$8:$B$47,0)),""))</f>
        <v/>
      </c>
      <c r="H42" s="26"/>
      <c r="I42" s="43"/>
    </row>
    <row r="43" spans="2:9" ht="18" customHeight="1" x14ac:dyDescent="0.25">
      <c r="B43" s="44"/>
      <c r="C43" s="45"/>
      <c r="D43" s="33" t="str">
        <f>IF($C43="","",IFERROR(INDEX(Artikelstamm!$C$8:$C$47,MATCH($C43,Artikelstamm!$B$8:$B$47,0)),"unbekannt"))</f>
        <v/>
      </c>
      <c r="E43" s="45"/>
      <c r="F43" s="35"/>
      <c r="G43" s="32" t="str">
        <f>IF($C43="","",IFERROR(INDEX(Artikelstamm!$F$8:$F$47,MATCH($C43,Artikelstamm!$B$8:$B$47,0)),""))</f>
        <v/>
      </c>
      <c r="H43" s="33"/>
      <c r="I43" s="46"/>
    </row>
    <row r="44" spans="2:9" ht="18" customHeight="1" x14ac:dyDescent="0.25">
      <c r="B44" s="39"/>
      <c r="C44" s="40"/>
      <c r="D44" s="41" t="str">
        <f>IF($C44="","",IFERROR(INDEX(Artikelstamm!$C$8:$C$47,MATCH($C44,Artikelstamm!$B$8:$B$47,0)),"unbekannt"))</f>
        <v/>
      </c>
      <c r="E44" s="40"/>
      <c r="F44" s="28"/>
      <c r="G44" s="42" t="str">
        <f>IF($C44="","",IFERROR(INDEX(Artikelstamm!$F$8:$F$47,MATCH($C44,Artikelstamm!$B$8:$B$47,0)),""))</f>
        <v/>
      </c>
      <c r="H44" s="26"/>
      <c r="I44" s="43"/>
    </row>
    <row r="45" spans="2:9" ht="18" customHeight="1" x14ac:dyDescent="0.25">
      <c r="B45" s="44"/>
      <c r="C45" s="45"/>
      <c r="D45" s="33" t="str">
        <f>IF($C45="","",IFERROR(INDEX(Artikelstamm!$C$8:$C$47,MATCH($C45,Artikelstamm!$B$8:$B$47,0)),"unbekannt"))</f>
        <v/>
      </c>
      <c r="E45" s="45"/>
      <c r="F45" s="35"/>
      <c r="G45" s="32" t="str">
        <f>IF($C45="","",IFERROR(INDEX(Artikelstamm!$F$8:$F$47,MATCH($C45,Artikelstamm!$B$8:$B$47,0)),""))</f>
        <v/>
      </c>
      <c r="H45" s="33"/>
      <c r="I45" s="46"/>
    </row>
    <row r="46" spans="2:9" ht="18" customHeight="1" x14ac:dyDescent="0.25">
      <c r="B46" s="39"/>
      <c r="C46" s="40"/>
      <c r="D46" s="41" t="str">
        <f>IF($C46="","",IFERROR(INDEX(Artikelstamm!$C$8:$C$47,MATCH($C46,Artikelstamm!$B$8:$B$47,0)),"unbekannt"))</f>
        <v/>
      </c>
      <c r="E46" s="40"/>
      <c r="F46" s="28"/>
      <c r="G46" s="42" t="str">
        <f>IF($C46="","",IFERROR(INDEX(Artikelstamm!$F$8:$F$47,MATCH($C46,Artikelstamm!$B$8:$B$47,0)),""))</f>
        <v/>
      </c>
      <c r="H46" s="26"/>
      <c r="I46" s="43"/>
    </row>
    <row r="47" spans="2:9" ht="18" customHeight="1" x14ac:dyDescent="0.25">
      <c r="B47" s="44"/>
      <c r="C47" s="45"/>
      <c r="D47" s="33" t="str">
        <f>IF($C47="","",IFERROR(INDEX(Artikelstamm!$C$8:$C$47,MATCH($C47,Artikelstamm!$B$8:$B$47,0)),"unbekannt"))</f>
        <v/>
      </c>
      <c r="E47" s="45"/>
      <c r="F47" s="35"/>
      <c r="G47" s="32" t="str">
        <f>IF($C47="","",IFERROR(INDEX(Artikelstamm!$F$8:$F$47,MATCH($C47,Artikelstamm!$B$8:$B$47,0)),""))</f>
        <v/>
      </c>
      <c r="H47" s="33"/>
      <c r="I47" s="46"/>
    </row>
    <row r="48" spans="2:9" ht="18" customHeight="1" x14ac:dyDescent="0.25">
      <c r="B48" s="39"/>
      <c r="C48" s="40"/>
      <c r="D48" s="41" t="str">
        <f>IF($C48="","",IFERROR(INDEX(Artikelstamm!$C$8:$C$47,MATCH($C48,Artikelstamm!$B$8:$B$47,0)),"unbekannt"))</f>
        <v/>
      </c>
      <c r="E48" s="40"/>
      <c r="F48" s="28"/>
      <c r="G48" s="42" t="str">
        <f>IF($C48="","",IFERROR(INDEX(Artikelstamm!$F$8:$F$47,MATCH($C48,Artikelstamm!$B$8:$B$47,0)),""))</f>
        <v/>
      </c>
      <c r="H48" s="26"/>
      <c r="I48" s="43"/>
    </row>
    <row r="49" spans="2:9" ht="18" customHeight="1" x14ac:dyDescent="0.25">
      <c r="B49" s="44"/>
      <c r="C49" s="45"/>
      <c r="D49" s="33" t="str">
        <f>IF($C49="","",IFERROR(INDEX(Artikelstamm!$C$8:$C$47,MATCH($C49,Artikelstamm!$B$8:$B$47,0)),"unbekannt"))</f>
        <v/>
      </c>
      <c r="E49" s="45"/>
      <c r="F49" s="35"/>
      <c r="G49" s="32" t="str">
        <f>IF($C49="","",IFERROR(INDEX(Artikelstamm!$F$8:$F$47,MATCH($C49,Artikelstamm!$B$8:$B$47,0)),""))</f>
        <v/>
      </c>
      <c r="H49" s="33"/>
      <c r="I49" s="46"/>
    </row>
    <row r="50" spans="2:9" ht="18" customHeight="1" x14ac:dyDescent="0.25">
      <c r="B50" s="39"/>
      <c r="C50" s="40"/>
      <c r="D50" s="41" t="str">
        <f>IF($C50="","",IFERROR(INDEX(Artikelstamm!$C$8:$C$47,MATCH($C50,Artikelstamm!$B$8:$B$47,0)),"unbekannt"))</f>
        <v/>
      </c>
      <c r="E50" s="40"/>
      <c r="F50" s="28"/>
      <c r="G50" s="42" t="str">
        <f>IF($C50="","",IFERROR(INDEX(Artikelstamm!$F$8:$F$47,MATCH($C50,Artikelstamm!$B$8:$B$47,0)),""))</f>
        <v/>
      </c>
      <c r="H50" s="26"/>
      <c r="I50" s="43"/>
    </row>
    <row r="51" spans="2:9" ht="18" customHeight="1" x14ac:dyDescent="0.25">
      <c r="B51" s="44"/>
      <c r="C51" s="45"/>
      <c r="D51" s="33" t="str">
        <f>IF($C51="","",IFERROR(INDEX(Artikelstamm!$C$8:$C$47,MATCH($C51,Artikelstamm!$B$8:$B$47,0)),"unbekannt"))</f>
        <v/>
      </c>
      <c r="E51" s="45"/>
      <c r="F51" s="35"/>
      <c r="G51" s="32" t="str">
        <f>IF($C51="","",IFERROR(INDEX(Artikelstamm!$F$8:$F$47,MATCH($C51,Artikelstamm!$B$8:$B$47,0)),""))</f>
        <v/>
      </c>
      <c r="H51" s="33"/>
      <c r="I51" s="46"/>
    </row>
    <row r="52" spans="2:9" ht="18" customHeight="1" x14ac:dyDescent="0.25">
      <c r="B52" s="39"/>
      <c r="C52" s="40"/>
      <c r="D52" s="41" t="str">
        <f>IF($C52="","",IFERROR(INDEX(Artikelstamm!$C$8:$C$47,MATCH($C52,Artikelstamm!$B$8:$B$47,0)),"unbekannt"))</f>
        <v/>
      </c>
      <c r="E52" s="40"/>
      <c r="F52" s="28"/>
      <c r="G52" s="42" t="str">
        <f>IF($C52="","",IFERROR(INDEX(Artikelstamm!$F$8:$F$47,MATCH($C52,Artikelstamm!$B$8:$B$47,0)),""))</f>
        <v/>
      </c>
      <c r="H52" s="26"/>
      <c r="I52" s="43"/>
    </row>
    <row r="53" spans="2:9" ht="18" customHeight="1" x14ac:dyDescent="0.25">
      <c r="B53" s="44"/>
      <c r="C53" s="45"/>
      <c r="D53" s="33" t="str">
        <f>IF($C53="","",IFERROR(INDEX(Artikelstamm!$C$8:$C$47,MATCH($C53,Artikelstamm!$B$8:$B$47,0)),"unbekannt"))</f>
        <v/>
      </c>
      <c r="E53" s="45"/>
      <c r="F53" s="35"/>
      <c r="G53" s="32" t="str">
        <f>IF($C53="","",IFERROR(INDEX(Artikelstamm!$F$8:$F$47,MATCH($C53,Artikelstamm!$B$8:$B$47,0)),""))</f>
        <v/>
      </c>
      <c r="H53" s="33"/>
      <c r="I53" s="46"/>
    </row>
    <row r="54" spans="2:9" ht="18" customHeight="1" x14ac:dyDescent="0.25">
      <c r="B54" s="39"/>
      <c r="C54" s="40"/>
      <c r="D54" s="41" t="str">
        <f>IF($C54="","",IFERROR(INDEX(Artikelstamm!$C$8:$C$47,MATCH($C54,Artikelstamm!$B$8:$B$47,0)),"unbekannt"))</f>
        <v/>
      </c>
      <c r="E54" s="40"/>
      <c r="F54" s="28"/>
      <c r="G54" s="42" t="str">
        <f>IF($C54="","",IFERROR(INDEX(Artikelstamm!$F$8:$F$47,MATCH($C54,Artikelstamm!$B$8:$B$47,0)),""))</f>
        <v/>
      </c>
      <c r="H54" s="26"/>
      <c r="I54" s="43"/>
    </row>
    <row r="55" spans="2:9" ht="18" customHeight="1" x14ac:dyDescent="0.25">
      <c r="B55" s="44"/>
      <c r="C55" s="45"/>
      <c r="D55" s="33" t="str">
        <f>IF($C55="","",IFERROR(INDEX(Artikelstamm!$C$8:$C$47,MATCH($C55,Artikelstamm!$B$8:$B$47,0)),"unbekannt"))</f>
        <v/>
      </c>
      <c r="E55" s="45"/>
      <c r="F55" s="35"/>
      <c r="G55" s="32" t="str">
        <f>IF($C55="","",IFERROR(INDEX(Artikelstamm!$F$8:$F$47,MATCH($C55,Artikelstamm!$B$8:$B$47,0)),""))</f>
        <v/>
      </c>
      <c r="H55" s="33"/>
      <c r="I55" s="46"/>
    </row>
    <row r="56" spans="2:9" ht="18" customHeight="1" x14ac:dyDescent="0.25">
      <c r="B56" s="39"/>
      <c r="C56" s="40"/>
      <c r="D56" s="41" t="str">
        <f>IF($C56="","",IFERROR(INDEX(Artikelstamm!$C$8:$C$47,MATCH($C56,Artikelstamm!$B$8:$B$47,0)),"unbekannt"))</f>
        <v/>
      </c>
      <c r="E56" s="40"/>
      <c r="F56" s="28"/>
      <c r="G56" s="42" t="str">
        <f>IF($C56="","",IFERROR(INDEX(Artikelstamm!$F$8:$F$47,MATCH($C56,Artikelstamm!$B$8:$B$47,0)),""))</f>
        <v/>
      </c>
      <c r="H56" s="26"/>
      <c r="I56" s="43"/>
    </row>
    <row r="57" spans="2:9" ht="18" customHeight="1" x14ac:dyDescent="0.25">
      <c r="B57" s="44"/>
      <c r="C57" s="45"/>
      <c r="D57" s="33" t="str">
        <f>IF($C57="","",IFERROR(INDEX(Artikelstamm!$C$8:$C$47,MATCH($C57,Artikelstamm!$B$8:$B$47,0)),"unbekannt"))</f>
        <v/>
      </c>
      <c r="E57" s="45"/>
      <c r="F57" s="35"/>
      <c r="G57" s="32" t="str">
        <f>IF($C57="","",IFERROR(INDEX(Artikelstamm!$F$8:$F$47,MATCH($C57,Artikelstamm!$B$8:$B$47,0)),""))</f>
        <v/>
      </c>
      <c r="H57" s="33"/>
      <c r="I57" s="46"/>
    </row>
    <row r="58" spans="2:9" ht="18" customHeight="1" x14ac:dyDescent="0.25">
      <c r="B58" s="39"/>
      <c r="C58" s="40"/>
      <c r="D58" s="41" t="str">
        <f>IF($C58="","",IFERROR(INDEX(Artikelstamm!$C$8:$C$47,MATCH($C58,Artikelstamm!$B$8:$B$47,0)),"unbekannt"))</f>
        <v/>
      </c>
      <c r="E58" s="40"/>
      <c r="F58" s="28"/>
      <c r="G58" s="42" t="str">
        <f>IF($C58="","",IFERROR(INDEX(Artikelstamm!$F$8:$F$47,MATCH($C58,Artikelstamm!$B$8:$B$47,0)),""))</f>
        <v/>
      </c>
      <c r="H58" s="26"/>
      <c r="I58" s="43"/>
    </row>
    <row r="59" spans="2:9" ht="18" customHeight="1" x14ac:dyDescent="0.25">
      <c r="B59" s="44"/>
      <c r="C59" s="45"/>
      <c r="D59" s="33" t="str">
        <f>IF($C59="","",IFERROR(INDEX(Artikelstamm!$C$8:$C$47,MATCH($C59,Artikelstamm!$B$8:$B$47,0)),"unbekannt"))</f>
        <v/>
      </c>
      <c r="E59" s="45"/>
      <c r="F59" s="35"/>
      <c r="G59" s="32" t="str">
        <f>IF($C59="","",IFERROR(INDEX(Artikelstamm!$F$8:$F$47,MATCH($C59,Artikelstamm!$B$8:$B$47,0)),""))</f>
        <v/>
      </c>
      <c r="H59" s="33"/>
      <c r="I59" s="46"/>
    </row>
    <row r="60" spans="2:9" ht="18" customHeight="1" x14ac:dyDescent="0.25">
      <c r="B60" s="39"/>
      <c r="C60" s="40"/>
      <c r="D60" s="41" t="str">
        <f>IF($C60="","",IFERROR(INDEX(Artikelstamm!$C$8:$C$47,MATCH($C60,Artikelstamm!$B$8:$B$47,0)),"unbekannt"))</f>
        <v/>
      </c>
      <c r="E60" s="40"/>
      <c r="F60" s="28"/>
      <c r="G60" s="42" t="str">
        <f>IF($C60="","",IFERROR(INDEX(Artikelstamm!$F$8:$F$47,MATCH($C60,Artikelstamm!$B$8:$B$47,0)),""))</f>
        <v/>
      </c>
      <c r="H60" s="26"/>
      <c r="I60" s="43"/>
    </row>
    <row r="61" spans="2:9" ht="18" customHeight="1" x14ac:dyDescent="0.25">
      <c r="B61" s="44"/>
      <c r="C61" s="45"/>
      <c r="D61" s="33" t="str">
        <f>IF($C61="","",IFERROR(INDEX(Artikelstamm!$C$8:$C$47,MATCH($C61,Artikelstamm!$B$8:$B$47,0)),"unbekannt"))</f>
        <v/>
      </c>
      <c r="E61" s="45"/>
      <c r="F61" s="35"/>
      <c r="G61" s="32" t="str">
        <f>IF($C61="","",IFERROR(INDEX(Artikelstamm!$F$8:$F$47,MATCH($C61,Artikelstamm!$B$8:$B$47,0)),""))</f>
        <v/>
      </c>
      <c r="H61" s="33"/>
      <c r="I61" s="46"/>
    </row>
    <row r="62" spans="2:9" ht="18" customHeight="1" x14ac:dyDescent="0.25">
      <c r="B62" s="39"/>
      <c r="C62" s="40"/>
      <c r="D62" s="41" t="str">
        <f>IF($C62="","",IFERROR(INDEX(Artikelstamm!$C$8:$C$47,MATCH($C62,Artikelstamm!$B$8:$B$47,0)),"unbekannt"))</f>
        <v/>
      </c>
      <c r="E62" s="40"/>
      <c r="F62" s="28"/>
      <c r="G62" s="42" t="str">
        <f>IF($C62="","",IFERROR(INDEX(Artikelstamm!$F$8:$F$47,MATCH($C62,Artikelstamm!$B$8:$B$47,0)),""))</f>
        <v/>
      </c>
      <c r="H62" s="26"/>
      <c r="I62" s="43"/>
    </row>
    <row r="63" spans="2:9" ht="18" customHeight="1" x14ac:dyDescent="0.25">
      <c r="B63" s="44"/>
      <c r="C63" s="45"/>
      <c r="D63" s="33" t="str">
        <f>IF($C63="","",IFERROR(INDEX(Artikelstamm!$C$8:$C$47,MATCH($C63,Artikelstamm!$B$8:$B$47,0)),"unbekannt"))</f>
        <v/>
      </c>
      <c r="E63" s="45"/>
      <c r="F63" s="35"/>
      <c r="G63" s="32" t="str">
        <f>IF($C63="","",IFERROR(INDEX(Artikelstamm!$F$8:$F$47,MATCH($C63,Artikelstamm!$B$8:$B$47,0)),""))</f>
        <v/>
      </c>
      <c r="H63" s="33"/>
      <c r="I63" s="46"/>
    </row>
    <row r="64" spans="2:9" ht="18" customHeight="1" x14ac:dyDescent="0.25">
      <c r="B64" s="39"/>
      <c r="C64" s="40"/>
      <c r="D64" s="41" t="str">
        <f>IF($C64="","",IFERROR(INDEX(Artikelstamm!$C$8:$C$47,MATCH($C64,Artikelstamm!$B$8:$B$47,0)),"unbekannt"))</f>
        <v/>
      </c>
      <c r="E64" s="40"/>
      <c r="F64" s="28"/>
      <c r="G64" s="42" t="str">
        <f>IF($C64="","",IFERROR(INDEX(Artikelstamm!$F$8:$F$47,MATCH($C64,Artikelstamm!$B$8:$B$47,0)),""))</f>
        <v/>
      </c>
      <c r="H64" s="26"/>
      <c r="I64" s="43"/>
    </row>
    <row r="65" spans="2:9" ht="18" customHeight="1" x14ac:dyDescent="0.25">
      <c r="B65" s="44"/>
      <c r="C65" s="45"/>
      <c r="D65" s="33" t="str">
        <f>IF($C65="","",IFERROR(INDEX(Artikelstamm!$C$8:$C$47,MATCH($C65,Artikelstamm!$B$8:$B$47,0)),"unbekannt"))</f>
        <v/>
      </c>
      <c r="E65" s="45"/>
      <c r="F65" s="35"/>
      <c r="G65" s="32" t="str">
        <f>IF($C65="","",IFERROR(INDEX(Artikelstamm!$F$8:$F$47,MATCH($C65,Artikelstamm!$B$8:$B$47,0)),""))</f>
        <v/>
      </c>
      <c r="H65" s="33"/>
      <c r="I65" s="46"/>
    </row>
    <row r="66" spans="2:9" ht="18" customHeight="1" x14ac:dyDescent="0.25">
      <c r="B66" s="39"/>
      <c r="C66" s="40"/>
      <c r="D66" s="41" t="str">
        <f>IF($C66="","",IFERROR(INDEX(Artikelstamm!$C$8:$C$47,MATCH($C66,Artikelstamm!$B$8:$B$47,0)),"unbekannt"))</f>
        <v/>
      </c>
      <c r="E66" s="40"/>
      <c r="F66" s="28"/>
      <c r="G66" s="42" t="str">
        <f>IF($C66="","",IFERROR(INDEX(Artikelstamm!$F$8:$F$47,MATCH($C66,Artikelstamm!$B$8:$B$47,0)),""))</f>
        <v/>
      </c>
      <c r="H66" s="26"/>
      <c r="I66" s="43"/>
    </row>
    <row r="67" spans="2:9" ht="18" customHeight="1" x14ac:dyDescent="0.25">
      <c r="B67" s="44"/>
      <c r="C67" s="45"/>
      <c r="D67" s="33" t="str">
        <f>IF($C67="","",IFERROR(INDEX(Artikelstamm!$C$8:$C$47,MATCH($C67,Artikelstamm!$B$8:$B$47,0)),"unbekannt"))</f>
        <v/>
      </c>
      <c r="E67" s="45"/>
      <c r="F67" s="35"/>
      <c r="G67" s="32" t="str">
        <f>IF($C67="","",IFERROR(INDEX(Artikelstamm!$F$8:$F$47,MATCH($C67,Artikelstamm!$B$8:$B$47,0)),""))</f>
        <v/>
      </c>
      <c r="H67" s="33"/>
      <c r="I67" s="46"/>
    </row>
  </sheetData>
  <mergeCells count="3">
    <mergeCell ref="B2:I2"/>
    <mergeCell ref="B3:I3"/>
    <mergeCell ref="C5:D5"/>
  </mergeCells>
  <conditionalFormatting sqref="E8:E67">
    <cfRule type="cellIs" dxfId="2" priority="2" operator="equal">
      <formula>"Eingang"</formula>
    </cfRule>
    <cfRule type="cellIs" dxfId="1" priority="3" operator="equal">
      <formula>"Ausgang"</formula>
    </cfRule>
    <cfRule type="cellIs" dxfId="0" priority="4" operator="equal">
      <formula>"Korrektur"</formula>
    </cfRule>
  </conditionalFormatting>
  <dataValidations count="1">
    <dataValidation type="list" allowBlank="1" errorTitle="Ungültige Art" error="Nur Eingang, Ausgang oder Korrektur." sqref="E8:E67" xr:uid="{00000000-0002-0000-0200-000001000000}">
      <formula1>"Eingang,Ausgang,Korrektur"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Unbekannte Artikel-Nr." error="Bitte eine im Artikelstamm angelegte Artikel-Nr. wählen." xr:uid="{00000000-0002-0000-0200-000000000000}">
          <x14:formula1>
            <xm:f>Artikelstamm!$B$8:$B$47</xm:f>
          </x14:formula1>
          <x14:formula2>
            <xm:f>0</xm:f>
          </x14:formula2>
          <xm:sqref>C8:C67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C3A57"/>
    <pageSetUpPr fitToPage="1"/>
  </sheetPr>
  <dimension ref="B2:F27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3" width="14" customWidth="1"/>
    <col min="4" max="6" width="16" customWidth="1"/>
    <col min="7" max="7" width="2.42578125" customWidth="1"/>
  </cols>
  <sheetData>
    <row r="2" spans="2:6" ht="30" customHeight="1" x14ac:dyDescent="0.25">
      <c r="B2" s="6" t="s">
        <v>131</v>
      </c>
      <c r="C2" s="6"/>
      <c r="D2" s="6"/>
      <c r="E2" s="6"/>
      <c r="F2" s="6"/>
    </row>
    <row r="3" spans="2:6" ht="18" customHeight="1" x14ac:dyDescent="0.25">
      <c r="B3" s="5" t="s">
        <v>132</v>
      </c>
      <c r="C3" s="5"/>
      <c r="D3" s="5"/>
      <c r="E3" s="5"/>
      <c r="F3" s="5"/>
    </row>
    <row r="6" spans="2:6" ht="24" customHeight="1" x14ac:dyDescent="0.25">
      <c r="B6" s="24" t="s">
        <v>31</v>
      </c>
      <c r="C6" s="24" t="s">
        <v>133</v>
      </c>
      <c r="D6" s="24" t="s">
        <v>134</v>
      </c>
      <c r="E6" s="24" t="s">
        <v>38</v>
      </c>
      <c r="F6" s="24" t="s">
        <v>135</v>
      </c>
    </row>
    <row r="7" spans="2:6" ht="19.5" customHeight="1" x14ac:dyDescent="0.25">
      <c r="B7" s="47" t="s">
        <v>42</v>
      </c>
      <c r="C7" s="48">
        <f>COUNTIF(Artikelstamm!$D$8:$D$47,$B7)</f>
        <v>4</v>
      </c>
      <c r="D7" s="48">
        <f>SUMIF(Artikelstamm!$D$8:$D$47,$B7,Artikelstamm!$J$8:$J$47)</f>
        <v>313</v>
      </c>
      <c r="E7" s="30">
        <f>SUMIF(Artikelstamm!$D$8:$D$47,$B7,Artikelstamm!$K$8:$K$47)</f>
        <v>562</v>
      </c>
      <c r="F7" s="30">
        <f t="shared" ref="F7:F12" si="0">IF($D7=0,0,$E7/$D7)</f>
        <v>1.7955271565495208</v>
      </c>
    </row>
    <row r="8" spans="2:6" ht="19.5" customHeight="1" x14ac:dyDescent="0.25">
      <c r="B8" s="49" t="s">
        <v>57</v>
      </c>
      <c r="C8" s="35">
        <f>COUNTIF(Artikelstamm!$D$8:$D$47,$B8)</f>
        <v>4</v>
      </c>
      <c r="D8" s="35">
        <f>SUMIF(Artikelstamm!$D$8:$D$47,$B8,Artikelstamm!$J$8:$J$47)</f>
        <v>882</v>
      </c>
      <c r="E8" s="34">
        <f>SUMIF(Artikelstamm!$D$8:$D$47,$B8,Artikelstamm!$K$8:$K$47)</f>
        <v>1007.9000000000001</v>
      </c>
      <c r="F8" s="34">
        <f t="shared" si="0"/>
        <v>1.1427437641723357</v>
      </c>
    </row>
    <row r="9" spans="2:6" ht="19.5" customHeight="1" x14ac:dyDescent="0.25">
      <c r="B9" s="47" t="s">
        <v>71</v>
      </c>
      <c r="C9" s="48">
        <f>COUNTIF(Artikelstamm!$D$8:$D$47,$B9)</f>
        <v>3</v>
      </c>
      <c r="D9" s="48">
        <f>SUMIF(Artikelstamm!$D$8:$D$47,$B9,Artikelstamm!$J$8:$J$47)</f>
        <v>78</v>
      </c>
      <c r="E9" s="30">
        <f>SUMIF(Artikelstamm!$D$8:$D$47,$B9,Artikelstamm!$K$8:$K$47)</f>
        <v>605.40000000000009</v>
      </c>
      <c r="F9" s="30">
        <f t="shared" si="0"/>
        <v>7.7615384615384624</v>
      </c>
    </row>
    <row r="10" spans="2:6" ht="19.5" customHeight="1" x14ac:dyDescent="0.25">
      <c r="B10" s="49" t="s">
        <v>83</v>
      </c>
      <c r="C10" s="35">
        <f>COUNTIF(Artikelstamm!$D$8:$D$47,$B10)</f>
        <v>3</v>
      </c>
      <c r="D10" s="35">
        <f>SUMIF(Artikelstamm!$D$8:$D$47,$B10,Artikelstamm!$J$8:$J$47)</f>
        <v>104</v>
      </c>
      <c r="E10" s="34">
        <f>SUMIF(Artikelstamm!$D$8:$D$47,$B10,Artikelstamm!$K$8:$K$47)</f>
        <v>270</v>
      </c>
      <c r="F10" s="34">
        <f t="shared" si="0"/>
        <v>2.5961538461538463</v>
      </c>
    </row>
    <row r="11" spans="2:6" ht="19.5" customHeight="1" x14ac:dyDescent="0.25">
      <c r="B11" s="47" t="s">
        <v>96</v>
      </c>
      <c r="C11" s="48">
        <f>COUNTIF(Artikelstamm!$D$8:$D$47,$B11)</f>
        <v>2</v>
      </c>
      <c r="D11" s="48">
        <f>SUMIF(Artikelstamm!$D$8:$D$47,$B11,Artikelstamm!$J$8:$J$47)</f>
        <v>43</v>
      </c>
      <c r="E11" s="30">
        <f>SUMIF(Artikelstamm!$D$8:$D$47,$B11,Artikelstamm!$K$8:$K$47)</f>
        <v>459.1</v>
      </c>
      <c r="F11" s="30">
        <f t="shared" si="0"/>
        <v>10.676744186046513</v>
      </c>
    </row>
    <row r="12" spans="2:6" ht="19.5" customHeight="1" x14ac:dyDescent="0.25">
      <c r="B12" s="49" t="s">
        <v>136</v>
      </c>
      <c r="C12" s="35">
        <f>COUNTIF(Artikelstamm!$D$8:$D$47,$B12)</f>
        <v>0</v>
      </c>
      <c r="D12" s="35">
        <f>SUMIF(Artikelstamm!$D$8:$D$47,$B12,Artikelstamm!$J$8:$J$47)</f>
        <v>0</v>
      </c>
      <c r="E12" s="34">
        <f>SUMIF(Artikelstamm!$D$8:$D$47,$B12,Artikelstamm!$K$8:$K$47)</f>
        <v>0</v>
      </c>
      <c r="F12" s="34">
        <f t="shared" si="0"/>
        <v>0</v>
      </c>
    </row>
    <row r="13" spans="2:6" ht="21.75" customHeight="1" x14ac:dyDescent="0.25">
      <c r="B13" s="50" t="s">
        <v>102</v>
      </c>
      <c r="C13" s="51">
        <f>SUM(C7:C12)</f>
        <v>16</v>
      </c>
      <c r="D13" s="51">
        <f>SUM(D7:D12)</f>
        <v>1420</v>
      </c>
      <c r="E13" s="52">
        <f>SUM(E7:E12)</f>
        <v>2904.4</v>
      </c>
      <c r="F13" s="52">
        <f>IF(C13=0,0,E13/D13)</f>
        <v>2.0453521126760563</v>
      </c>
    </row>
    <row r="16" spans="2:6" ht="16.5" customHeight="1" x14ac:dyDescent="0.25">
      <c r="B16" s="2" t="s">
        <v>137</v>
      </c>
      <c r="C16" s="2"/>
      <c r="D16" s="2"/>
      <c r="E16" s="2"/>
      <c r="F16" s="2"/>
    </row>
    <row r="17" spans="2:6" ht="21.75" customHeight="1" x14ac:dyDescent="0.25">
      <c r="B17" s="53" t="s">
        <v>29</v>
      </c>
      <c r="C17" s="53" t="s">
        <v>30</v>
      </c>
      <c r="D17" s="53" t="s">
        <v>138</v>
      </c>
      <c r="E17" s="53" t="s">
        <v>139</v>
      </c>
      <c r="F17" s="53" t="s">
        <v>39</v>
      </c>
    </row>
    <row r="18" spans="2:6" ht="25.5" customHeight="1" x14ac:dyDescent="0.25">
      <c r="B18" s="54" t="s">
        <v>49</v>
      </c>
      <c r="C18" s="55" t="s">
        <v>50</v>
      </c>
      <c r="D18" s="56">
        <v>6</v>
      </c>
      <c r="E18" s="56">
        <v>30</v>
      </c>
      <c r="F18" s="57" t="s">
        <v>140</v>
      </c>
    </row>
    <row r="19" spans="2:6" ht="25.5" customHeight="1" x14ac:dyDescent="0.25">
      <c r="B19" s="54" t="s">
        <v>52</v>
      </c>
      <c r="C19" s="55" t="s">
        <v>53</v>
      </c>
      <c r="D19" s="56">
        <v>12</v>
      </c>
      <c r="E19" s="56">
        <v>15</v>
      </c>
      <c r="F19" s="57" t="s">
        <v>140</v>
      </c>
    </row>
    <row r="20" spans="2:6" ht="25.5" customHeight="1" x14ac:dyDescent="0.25">
      <c r="B20" s="54" t="s">
        <v>59</v>
      </c>
      <c r="C20" s="55" t="s">
        <v>60</v>
      </c>
      <c r="D20" s="56">
        <v>26</v>
      </c>
      <c r="E20" s="56">
        <v>40</v>
      </c>
      <c r="F20" s="57" t="s">
        <v>140</v>
      </c>
    </row>
    <row r="21" spans="2:6" ht="25.5" customHeight="1" x14ac:dyDescent="0.25">
      <c r="B21" s="54" t="s">
        <v>74</v>
      </c>
      <c r="C21" s="55" t="s">
        <v>75</v>
      </c>
      <c r="D21" s="56">
        <v>6</v>
      </c>
      <c r="E21" s="56">
        <v>25</v>
      </c>
      <c r="F21" s="57" t="s">
        <v>140</v>
      </c>
    </row>
    <row r="22" spans="2:6" ht="25.5" customHeight="1" x14ac:dyDescent="0.25">
      <c r="B22" s="54" t="s">
        <v>81</v>
      </c>
      <c r="C22" s="55" t="s">
        <v>82</v>
      </c>
      <c r="D22" s="56">
        <v>6</v>
      </c>
      <c r="E22" s="56">
        <v>15</v>
      </c>
      <c r="F22" s="57" t="s">
        <v>140</v>
      </c>
    </row>
    <row r="23" spans="2:6" ht="25.5" customHeight="1" x14ac:dyDescent="0.25">
      <c r="B23" s="54" t="s">
        <v>90</v>
      </c>
      <c r="C23" s="55" t="s">
        <v>91</v>
      </c>
      <c r="D23" s="56">
        <v>10</v>
      </c>
      <c r="E23" s="56">
        <v>20</v>
      </c>
      <c r="F23" s="57" t="s">
        <v>140</v>
      </c>
    </row>
    <row r="24" spans="2:6" ht="25.5" customHeight="1" x14ac:dyDescent="0.25">
      <c r="B24" s="54" t="s">
        <v>98</v>
      </c>
      <c r="C24" s="55" t="s">
        <v>99</v>
      </c>
      <c r="D24" s="56">
        <v>7</v>
      </c>
      <c r="E24" s="56">
        <v>15</v>
      </c>
      <c r="F24" s="57" t="s">
        <v>140</v>
      </c>
    </row>
    <row r="25" spans="2:6" ht="25.5" customHeight="1" x14ac:dyDescent="0.25">
      <c r="B25" s="45"/>
      <c r="C25" s="58"/>
      <c r="D25" s="35"/>
      <c r="E25" s="35"/>
      <c r="F25" s="32"/>
    </row>
    <row r="27" spans="2:6" ht="21.75" customHeight="1" x14ac:dyDescent="0.25">
      <c r="B27" s="1" t="s">
        <v>141</v>
      </c>
      <c r="C27" s="1"/>
      <c r="D27" s="1"/>
      <c r="E27" s="1"/>
      <c r="F27" s="1"/>
    </row>
  </sheetData>
  <mergeCells count="4">
    <mergeCell ref="B2:F2"/>
    <mergeCell ref="B3:F3"/>
    <mergeCell ref="B16:F16"/>
    <mergeCell ref="B27:F27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Übersicht</vt:lpstr>
      <vt:lpstr>Artikelstamm</vt:lpstr>
      <vt:lpstr>Bewegungen</vt:lpstr>
      <vt:lpstr>Auswertung</vt:lpstr>
      <vt:lpstr>Artikelstamm!Druckbereich</vt:lpstr>
      <vt:lpstr>Auswertung!Druckbereich</vt:lpstr>
      <vt:lpstr>Bewegungen!Druckbereich</vt:lpstr>
      <vt:lpstr>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2026-08-22T11:56:56Z</dcterms:created>
  <dcterms:modified xsi:type="dcterms:W3CDTF">2026-08-22T16:43:06Z</dcterms:modified>
  <dc:language>en-US</dc:language>
</cp:coreProperties>
</file>