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D5C6AA2F-E42A-4775-9627-9B1DA3B2FB93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Gehaltsabrechnung" sheetId="1" r:id="rId1"/>
    <sheet name="Parameter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3" i="2" l="1"/>
  <c r="D13" i="2"/>
  <c r="E12" i="2"/>
  <c r="D12" i="2"/>
  <c r="D38" i="1" s="1"/>
  <c r="D11" i="2"/>
  <c r="E10" i="2"/>
  <c r="D10" i="2"/>
  <c r="D37" i="1" s="1"/>
  <c r="E9" i="2"/>
  <c r="D9" i="2"/>
  <c r="E8" i="2"/>
  <c r="D51" i="1" s="1"/>
  <c r="D8" i="2"/>
  <c r="D36" i="1" s="1"/>
  <c r="D57" i="1"/>
  <c r="D56" i="1"/>
  <c r="D55" i="1"/>
  <c r="D54" i="1"/>
  <c r="D53" i="1"/>
  <c r="D52" i="1"/>
  <c r="D39" i="1"/>
  <c r="E33" i="1"/>
  <c r="D33" i="1"/>
  <c r="C33" i="1"/>
  <c r="E32" i="1"/>
  <c r="E34" i="1" s="1"/>
  <c r="D32" i="1"/>
  <c r="C32" i="1"/>
  <c r="E27" i="1"/>
  <c r="C39" i="1" s="1"/>
  <c r="E39" i="1" s="1"/>
  <c r="C18" i="1"/>
  <c r="E16" i="1"/>
  <c r="C31" i="1" l="1"/>
  <c r="C53" i="1"/>
  <c r="E53" i="1" s="1"/>
  <c r="C51" i="1"/>
  <c r="E51" i="1" s="1"/>
  <c r="C52" i="1"/>
  <c r="E52" i="1" s="1"/>
  <c r="C37" i="1"/>
  <c r="E37" i="1" s="1"/>
  <c r="C54" i="1"/>
  <c r="E54" i="1" s="1"/>
  <c r="C38" i="1"/>
  <c r="E38" i="1" s="1"/>
  <c r="C55" i="1"/>
  <c r="E55" i="1" s="1"/>
  <c r="C56" i="1"/>
  <c r="E56" i="1" s="1"/>
  <c r="C57" i="1"/>
  <c r="E57" i="1" s="1"/>
  <c r="C36" i="1"/>
  <c r="E36" i="1" s="1"/>
  <c r="E40" i="1" s="1"/>
  <c r="E41" i="1" s="1"/>
  <c r="E44" i="1" s="1"/>
  <c r="E47" i="1" s="1"/>
  <c r="E58" i="1" l="1"/>
  <c r="E59" i="1" s="1"/>
</calcChain>
</file>

<file path=xl/sharedStrings.xml><?xml version="1.0" encoding="utf-8"?>
<sst xmlns="http://schemas.openxmlformats.org/spreadsheetml/2006/main" count="129" uniqueCount="114">
  <si>
    <t>Adlerstein Verwaltungs GmbH</t>
  </si>
  <si>
    <t>Friedrichstraße 118 · 10117 Berlin</t>
  </si>
  <si>
    <t>Abrechnungszeitraum:  Januar 2026</t>
  </si>
  <si>
    <t>ARBEITGEBER</t>
  </si>
  <si>
    <t>ARBEITNEHMER/IN</t>
  </si>
  <si>
    <t>UNTERNEHMEN</t>
  </si>
  <si>
    <t>NAME, VORNAME</t>
  </si>
  <si>
    <t>Roth, Daniel</t>
  </si>
  <si>
    <t>STRASSE</t>
  </si>
  <si>
    <t>Friedrichstraße 118</t>
  </si>
  <si>
    <t>PERSONALNUMMER</t>
  </si>
  <si>
    <t>20583</t>
  </si>
  <si>
    <t>PLZ / ORT</t>
  </si>
  <si>
    <t>10117 Berlin</t>
  </si>
  <si>
    <t>ANSCHRIFT</t>
  </si>
  <si>
    <t>Sonnenallee 45, 12045 Berlin</t>
  </si>
  <si>
    <t>BETRIEBSNUMMER</t>
  </si>
  <si>
    <t>27641095</t>
  </si>
  <si>
    <t>GEBURTSDATUM</t>
  </si>
  <si>
    <t>22.07.1985</t>
  </si>
  <si>
    <t>ABRECHNUNGSMERKMALE</t>
  </si>
  <si>
    <t>ABRECHNUNGSZEITRAUM</t>
  </si>
  <si>
    <t>01.01.2026 – 31.01.2026</t>
  </si>
  <si>
    <t>EINTRITTSDATUM</t>
  </si>
  <si>
    <t>15.03.2017</t>
  </si>
  <si>
    <t>STEUERKLASSE</t>
  </si>
  <si>
    <t>III</t>
  </si>
  <si>
    <t>KONFESSION</t>
  </si>
  <si>
    <t>ev</t>
  </si>
  <si>
    <t>KINDERFREIBETRÄGE</t>
  </si>
  <si>
    <t>2,0</t>
  </si>
  <si>
    <t>KIRCHENSTEUERSATZ</t>
  </si>
  <si>
    <t>SV-NUMMER</t>
  </si>
  <si>
    <t>48 220785 R 037</t>
  </si>
  <si>
    <t>KRANKENKASSE</t>
  </si>
  <si>
    <t>Norddeutsche BKK</t>
  </si>
  <si>
    <t>KV-ZUSATZBEITRAG</t>
  </si>
  <si>
    <t>PV-KINDERLOSENZUSCHLAG</t>
  </si>
  <si>
    <t>Nein</t>
  </si>
  <si>
    <t>1 · BEZÜGE</t>
  </si>
  <si>
    <t>Bezeichnung</t>
  </si>
  <si>
    <t>Hinweis</t>
  </si>
  <si>
    <t>Betrag</t>
  </si>
  <si>
    <t>Grundgehalt</t>
  </si>
  <si>
    <t>Monatsgehalt</t>
  </si>
  <si>
    <t>Funktionszulage</t>
  </si>
  <si>
    <t>monatlich</t>
  </si>
  <si>
    <t>Überstundenvergütung</t>
  </si>
  <si>
    <t>15,0 Std × 30,00 €</t>
  </si>
  <si>
    <t>Schichtzulage</t>
  </si>
  <si>
    <t>steuer- und sv-pflichtig</t>
  </si>
  <si>
    <t>frei für weitere Position</t>
  </si>
  <si>
    <t>Gesamtbrutto</t>
  </si>
  <si>
    <t>steuer-/sv-pflichtig</t>
  </si>
  <si>
    <t>2 · GESETZLICHE ABZÜGE (ARBEITNEHMERANTEIL)</t>
  </si>
  <si>
    <t>Steuerabzüge</t>
  </si>
  <si>
    <t>Bemessung</t>
  </si>
  <si>
    <t>Satz</t>
  </si>
  <si>
    <t>Lohnsteuer</t>
  </si>
  <si>
    <t>lt. Tabelle</t>
  </si>
  <si>
    <t>Solidaritätszuschlag</t>
  </si>
  <si>
    <t>Kirchensteuer</t>
  </si>
  <si>
    <t>Summe Steuern</t>
  </si>
  <si>
    <t>Sozialversicherung</t>
  </si>
  <si>
    <t>Krankenversicherung</t>
  </si>
  <si>
    <t>Pflegeversicherung</t>
  </si>
  <si>
    <t>Rentenversicherung</t>
  </si>
  <si>
    <t>Arbeitslosenversicherung</t>
  </si>
  <si>
    <t>Summe Sozialversicherung</t>
  </si>
  <si>
    <t>Summe gesetzliche Abzüge</t>
  </si>
  <si>
    <t>3 · NETTOENTGELT &amp; AUSZAHLUNG</t>
  </si>
  <si>
    <t>Nettoverdienst  (Gesamtbrutto − gesetzliche Abzüge)</t>
  </si>
  <si>
    <t>Sonstige Netto-Bezüge  (z. B. steuerfreie Zuschüsse)</t>
  </si>
  <si>
    <t>Sonstige Netto-Abzüge  (z. B. VWL, Vorschuss, Pfändung)</t>
  </si>
  <si>
    <t>AUSZAHLUNGSBETRAG</t>
  </si>
  <si>
    <t>ARBEITGEBERANTEILE (INFORMATIV)</t>
  </si>
  <si>
    <t>Beitrag</t>
  </si>
  <si>
    <t>AG-Satz</t>
  </si>
  <si>
    <t>AG-Betrag</t>
  </si>
  <si>
    <t>U1-Umlage</t>
  </si>
  <si>
    <t>U2-Umlage</t>
  </si>
  <si>
    <t>Insolvenzgeldumlage</t>
  </si>
  <si>
    <t>Summe Arbeitgeberanteile</t>
  </si>
  <si>
    <t>Gesamtaufwand Arbeitgeber</t>
  </si>
  <si>
    <t>Brutto + AG-Anteile</t>
  </si>
  <si>
    <t>HINWEISE &amp; LEGENDE</t>
  </si>
  <si>
    <t>Eingabefelder sind hell hinterlegt; alle übrigen Werte werden automatisch berechnet. Die Beitragssätze und Rechengrößen 2026 werden zentral im Blatt „Parameter“ gepflegt. Abkürzungen: KV = Kranken-, PV = Pflege-, RV = Renten-, AV = Arbeitslosenversicherung; LSt = Lohnsteuer, KiSt = Kirchensteuer, VWL = vermögenswirksame Leistungen. Die Lohnsteuer ist gemäß ELStAM bzw. amtlicher Lohnsteuertabelle einzutragen. Diese Vorlage dient der Veranschaulichung; die dargestellten Personen- und Unternehmensdaten sind frei erfunden. Angaben ohne Gewähr.</t>
  </si>
  <si>
    <t>PARAMETER &amp; BEITRAGSSÄTZE</t>
  </si>
  <si>
    <t>Grundlage der automatischen Berechnung · Kalenderjahr 2026</t>
  </si>
  <si>
    <t>SOZIALVERSICHERUNG — BEITRAGSSÄTZE 2026</t>
  </si>
  <si>
    <t>Versicherungszweig</t>
  </si>
  <si>
    <t>Gesamt</t>
  </si>
  <si>
    <t>Arbeitnehmer</t>
  </si>
  <si>
    <t>Arbeitgeber</t>
  </si>
  <si>
    <t>Krankenversicherung (allgemeiner Satz)</t>
  </si>
  <si>
    <t>KV-Zusatzbeitrag (durchschnittlich)</t>
  </si>
  <si>
    <t>PV-Kinderlosenzuschlag (nur Arbeitnehmer)</t>
  </si>
  <si>
    <t>BEITRAGSBEMESSUNGSGRENZEN (MONATLICH, 2026)</t>
  </si>
  <si>
    <t>Bereich</t>
  </si>
  <si>
    <t>Monatlich</t>
  </si>
  <si>
    <t>Kranken- / Pflegeversicherung</t>
  </si>
  <si>
    <t>Renten- / Arbeitslosenversicherung</t>
  </si>
  <si>
    <t>UMLAGEN (ARBEITGEBER)</t>
  </si>
  <si>
    <t>Umlage</t>
  </si>
  <si>
    <t>U1 — Entgeltfortzahlung bei Krankheit</t>
  </si>
  <si>
    <t>U2 — Mutterschaftsaufwendungen</t>
  </si>
  <si>
    <t>STEUERLICHE PARAMETER</t>
  </si>
  <si>
    <t>Parameter</t>
  </si>
  <si>
    <t>Wert</t>
  </si>
  <si>
    <t>Solidaritätszuschlag (auf die Lohnsteuer)</t>
  </si>
  <si>
    <t>Soli-Freigrenze (monatlich, Steuerklasse III)</t>
  </si>
  <si>
    <t>Kirchensteuersatz (Berlin)</t>
  </si>
  <si>
    <t>Hinweis: Beitragssätze und Rechengrößen entsprechen dem Stand für das Kalenderjahr 2026. Der Kirchensteuersatz beträgt in Baden-Württemberg und Bayern 8,0 %, in den übrigen Bundesländern 9,0 %. In Sachsen gilt eine abweichende Aufteilung der Pflegeversicherung. Angaben ohne Gewähr — maßgeblich sind die jeweils amtlichen Werte.</t>
  </si>
  <si>
    <t>LOHNABRECHNUNG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</si>
</sst>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&quot; €&quot;"/>
  </numFmts>
  <fonts count="14" x14ac:knownFonts="1">
    <font>
      <sz val="11"/>
      <color theme="1"/>
      <name val="Calibri"/>
      <family val="2"/>
      <charset val="1"/>
    </font>
    <font>
      <b/>
      <sz val="14"/>
      <color rgb="FFFFFFFF"/>
      <name val="Calibri"/>
      <charset val="1"/>
    </font>
    <font>
      <b/>
      <sz val="15"/>
      <color rgb="FFFFFFFF"/>
      <name val="Calibri"/>
      <charset val="1"/>
    </font>
    <font>
      <sz val="9"/>
      <color rgb="FF6B7178"/>
      <name val="Calibri"/>
      <charset val="1"/>
    </font>
    <font>
      <b/>
      <sz val="10"/>
      <color rgb="FF2B2B2B"/>
      <name val="Calibri"/>
      <charset val="1"/>
    </font>
    <font>
      <b/>
      <sz val="10.5"/>
      <color rgb="FF232B32"/>
      <name val="Calibri"/>
      <charset val="1"/>
    </font>
    <font>
      <b/>
      <sz val="8"/>
      <color rgb="FF6B7178"/>
      <name val="Calibri"/>
      <charset val="1"/>
    </font>
    <font>
      <sz val="10"/>
      <color rgb="FF2B2B2B"/>
      <name val="Calibri"/>
      <charset val="1"/>
    </font>
    <font>
      <sz val="10"/>
      <color rgb="FF35506B"/>
      <name val="Calibri"/>
      <charset val="1"/>
    </font>
    <font>
      <b/>
      <sz val="9"/>
      <color rgb="FF232B32"/>
      <name val="Calibri"/>
      <charset val="1"/>
    </font>
    <font>
      <i/>
      <sz val="9"/>
      <color rgb="FF6B7178"/>
      <name val="Calibri"/>
      <charset val="1"/>
    </font>
    <font>
      <i/>
      <sz val="8.5"/>
      <color rgb="FF6B7178"/>
      <name val="Calibri"/>
      <charset val="1"/>
    </font>
    <font>
      <b/>
      <sz val="12"/>
      <color rgb="FFFFFFFF"/>
      <name val="Calibri"/>
      <charset val="1"/>
    </font>
    <font>
      <b/>
      <sz val="10"/>
      <color rgb="FF35506B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232B32"/>
        <bgColor rgb="FF2B2B2B"/>
      </patternFill>
    </fill>
    <fill>
      <patternFill patternType="solid">
        <fgColor rgb="FFE7E9EB"/>
        <bgColor rgb="FFEEF2F5"/>
      </patternFill>
    </fill>
    <fill>
      <patternFill patternType="solid">
        <fgColor rgb="FFF2F3F4"/>
        <bgColor rgb="FFF4F5F6"/>
      </patternFill>
    </fill>
    <fill>
      <patternFill patternType="solid">
        <fgColor rgb="FFFFFFFF"/>
        <bgColor rgb="FFF4F5F6"/>
      </patternFill>
    </fill>
    <fill>
      <patternFill patternType="solid">
        <fgColor rgb="FFEEF2F5"/>
        <bgColor rgb="FFF2F3F4"/>
      </patternFill>
    </fill>
    <fill>
      <patternFill patternType="solid">
        <fgColor rgb="FFDCDFE2"/>
        <bgColor rgb="FFD5D8DB"/>
      </patternFill>
    </fill>
    <fill>
      <patternFill patternType="solid">
        <fgColor rgb="FFF4F5F6"/>
        <bgColor rgb="FFF2F3F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232B32"/>
      </bottom>
      <diagonal/>
    </border>
    <border>
      <left style="thin">
        <color rgb="FFD5D8DB"/>
      </left>
      <right style="thin">
        <color rgb="FFD5D8DB"/>
      </right>
      <top style="thin">
        <color rgb="FFD5D8DB"/>
      </top>
      <bottom style="thin">
        <color rgb="FFD5D8DB"/>
      </bottom>
      <diagonal/>
    </border>
    <border>
      <left/>
      <right/>
      <top style="medium">
        <color rgb="FF232B32"/>
      </top>
      <bottom/>
      <diagonal/>
    </border>
    <border>
      <left style="thin">
        <color rgb="FFD5D8DB"/>
      </left>
      <right/>
      <top style="thin">
        <color rgb="FFD5D8DB"/>
      </top>
      <bottom style="thin">
        <color rgb="FFD5D8DB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7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2" fillId="2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164" fontId="7" fillId="5" borderId="2" xfId="0" applyNumberFormat="1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right" vertical="center"/>
    </xf>
    <xf numFmtId="0" fontId="10" fillId="5" borderId="2" xfId="0" applyFont="1" applyFill="1" applyBorder="1" applyAlignment="1">
      <alignment horizontal="left" vertical="center"/>
    </xf>
    <xf numFmtId="165" fontId="8" fillId="6" borderId="2" xfId="0" applyNumberFormat="1" applyFont="1" applyFill="1" applyBorder="1" applyAlignment="1">
      <alignment horizontal="right" vertical="center"/>
    </xf>
    <xf numFmtId="0" fontId="11" fillId="8" borderId="3" xfId="0" applyFont="1" applyFill="1" applyBorder="1" applyAlignment="1">
      <alignment horizontal="left" vertical="center"/>
    </xf>
    <xf numFmtId="165" fontId="5" fillId="8" borderId="3" xfId="0" applyNumberFormat="1" applyFont="1" applyFill="1" applyBorder="1" applyAlignment="1">
      <alignment horizontal="right" vertical="center"/>
    </xf>
    <xf numFmtId="0" fontId="9" fillId="7" borderId="2" xfId="0" applyFont="1" applyFill="1" applyBorder="1" applyAlignment="1">
      <alignment horizontal="center" vertical="center"/>
    </xf>
    <xf numFmtId="165" fontId="7" fillId="5" borderId="2" xfId="0" applyNumberFormat="1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164" fontId="7" fillId="5" borderId="2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right" vertical="center"/>
    </xf>
    <xf numFmtId="0" fontId="7" fillId="8" borderId="2" xfId="0" applyFont="1" applyFill="1" applyBorder="1" applyAlignment="1">
      <alignment horizontal="center" vertical="center"/>
    </xf>
    <xf numFmtId="165" fontId="4" fillId="8" borderId="2" xfId="0" applyNumberFormat="1" applyFont="1" applyFill="1" applyBorder="1" applyAlignment="1">
      <alignment horizontal="right" vertical="center"/>
    </xf>
    <xf numFmtId="10" fontId="7" fillId="5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4" fillId="5" borderId="2" xfId="0" applyNumberFormat="1" applyFont="1" applyFill="1" applyBorder="1" applyAlignment="1">
      <alignment horizontal="right" vertical="center"/>
    </xf>
    <xf numFmtId="165" fontId="12" fillId="2" borderId="2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10" fontId="13" fillId="6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10" fontId="13" fillId="6" borderId="4" xfId="0" applyNumberFormat="1" applyFont="1" applyFill="1" applyBorder="1" applyAlignment="1">
      <alignment horizontal="center" vertical="center"/>
    </xf>
    <xf numFmtId="164" fontId="13" fillId="6" borderId="4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CDFE2"/>
      <rgbColor rgb="FF808080"/>
      <rgbColor rgb="FF9999FF"/>
      <rgbColor rgb="FF993366"/>
      <rgbColor rgb="FFF4F5F6"/>
      <rgbColor rgb="FFEEF2F5"/>
      <rgbColor rgb="FF660066"/>
      <rgbColor rgb="FFFF8080"/>
      <rgbColor rgb="FF0066CC"/>
      <rgbColor rgb="FFD5D8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4"/>
      <rgbColor rgb="FFE7E9E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178"/>
      <rgbColor rgb="FF969696"/>
      <rgbColor rgb="FF003366"/>
      <rgbColor rgb="FF339966"/>
      <rgbColor rgb="FF003300"/>
      <rgbColor rgb="FF232B32"/>
      <rgbColor rgb="FF993300"/>
      <rgbColor rgb="FF993366"/>
      <rgbColor rgb="FF35506B"/>
      <rgbColor rgb="FF2B2B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65"/>
  <sheetViews>
    <sheetView showGridLines="0" tabSelected="1" zoomScaleNormal="100" workbookViewId="0">
      <selection activeCell="J42" sqref="J42"/>
    </sheetView>
  </sheetViews>
  <sheetFormatPr baseColWidth="10" defaultColWidth="8.7109375" defaultRowHeight="15" x14ac:dyDescent="0.25"/>
  <cols>
    <col min="1" max="1" width="2.42578125" customWidth="1"/>
    <col min="2" max="2" width="29" customWidth="1"/>
    <col min="3" max="3" width="25" customWidth="1"/>
    <col min="4" max="4" width="19" customWidth="1"/>
    <col min="5" max="5" width="24.28515625" bestFit="1" customWidth="1"/>
    <col min="6" max="6" width="2.42578125" customWidth="1"/>
  </cols>
  <sheetData>
    <row r="2" spans="2:5" ht="18.75" customHeight="1" x14ac:dyDescent="0.25">
      <c r="B2" s="14" t="s">
        <v>0</v>
      </c>
      <c r="C2" s="14"/>
      <c r="D2" s="13" t="s">
        <v>113</v>
      </c>
      <c r="E2" s="13"/>
    </row>
    <row r="3" spans="2:5" ht="18.75" customHeight="1" x14ac:dyDescent="0.25">
      <c r="B3" s="14"/>
      <c r="C3" s="14"/>
      <c r="D3" s="13"/>
      <c r="E3" s="13"/>
    </row>
    <row r="4" spans="2:5" ht="18.75" customHeight="1" x14ac:dyDescent="0.25">
      <c r="B4" s="14"/>
      <c r="C4" s="14"/>
      <c r="D4" s="13"/>
      <c r="E4" s="13"/>
    </row>
    <row r="5" spans="2:5" ht="18" customHeight="1" x14ac:dyDescent="0.25">
      <c r="B5" s="12" t="s">
        <v>1</v>
      </c>
      <c r="C5" s="12"/>
      <c r="D5" s="11" t="s">
        <v>2</v>
      </c>
      <c r="E5" s="11"/>
    </row>
    <row r="6" spans="2:5" ht="6" customHeight="1" x14ac:dyDescent="0.25"/>
    <row r="7" spans="2:5" ht="21" customHeight="1" x14ac:dyDescent="0.25">
      <c r="B7" s="10" t="s">
        <v>3</v>
      </c>
      <c r="C7" s="10"/>
      <c r="D7" s="10" t="s">
        <v>4</v>
      </c>
      <c r="E7" s="10"/>
    </row>
    <row r="8" spans="2:5" ht="16.5" customHeight="1" x14ac:dyDescent="0.25">
      <c r="B8" s="15" t="s">
        <v>5</v>
      </c>
      <c r="C8" s="16" t="s">
        <v>0</v>
      </c>
      <c r="D8" s="15" t="s">
        <v>6</v>
      </c>
      <c r="E8" s="16" t="s">
        <v>7</v>
      </c>
    </row>
    <row r="9" spans="2:5" ht="16.5" customHeight="1" x14ac:dyDescent="0.25">
      <c r="B9" s="15" t="s">
        <v>8</v>
      </c>
      <c r="C9" s="16" t="s">
        <v>9</v>
      </c>
      <c r="D9" s="15" t="s">
        <v>10</v>
      </c>
      <c r="E9" s="16" t="s">
        <v>11</v>
      </c>
    </row>
    <row r="10" spans="2:5" ht="16.5" customHeight="1" x14ac:dyDescent="0.25">
      <c r="B10" s="15" t="s">
        <v>12</v>
      </c>
      <c r="C10" s="16" t="s">
        <v>13</v>
      </c>
      <c r="D10" s="15" t="s">
        <v>14</v>
      </c>
      <c r="E10" s="16" t="s">
        <v>15</v>
      </c>
    </row>
    <row r="11" spans="2:5" ht="16.5" customHeight="1" x14ac:dyDescent="0.25">
      <c r="B11" s="15" t="s">
        <v>16</v>
      </c>
      <c r="C11" s="16" t="s">
        <v>17</v>
      </c>
      <c r="D11" s="15" t="s">
        <v>18</v>
      </c>
      <c r="E11" s="16" t="s">
        <v>19</v>
      </c>
    </row>
    <row r="12" spans="2:5" ht="6" customHeight="1" x14ac:dyDescent="0.25"/>
    <row r="13" spans="2:5" ht="21" customHeight="1" x14ac:dyDescent="0.25">
      <c r="B13" s="10" t="s">
        <v>20</v>
      </c>
      <c r="C13" s="10"/>
      <c r="D13" s="10"/>
      <c r="E13" s="10"/>
    </row>
    <row r="14" spans="2:5" ht="16.5" customHeight="1" x14ac:dyDescent="0.25">
      <c r="B14" s="15" t="s">
        <v>21</v>
      </c>
      <c r="C14" s="16" t="s">
        <v>22</v>
      </c>
      <c r="D14" s="15" t="s">
        <v>23</v>
      </c>
      <c r="E14" s="16" t="s">
        <v>24</v>
      </c>
    </row>
    <row r="15" spans="2:5" ht="16.5" customHeight="1" x14ac:dyDescent="0.25">
      <c r="B15" s="15" t="s">
        <v>25</v>
      </c>
      <c r="C15" s="16" t="s">
        <v>26</v>
      </c>
      <c r="D15" s="15" t="s">
        <v>27</v>
      </c>
      <c r="E15" s="16" t="s">
        <v>28</v>
      </c>
    </row>
    <row r="16" spans="2:5" ht="16.5" customHeight="1" x14ac:dyDescent="0.25">
      <c r="B16" s="15" t="s">
        <v>29</v>
      </c>
      <c r="C16" s="16" t="s">
        <v>30</v>
      </c>
      <c r="D16" s="15" t="s">
        <v>31</v>
      </c>
      <c r="E16" s="17">
        <f>Parameter!C30</f>
        <v>0.09</v>
      </c>
    </row>
    <row r="17" spans="2:5" ht="16.5" customHeight="1" x14ac:dyDescent="0.25">
      <c r="B17" s="15" t="s">
        <v>32</v>
      </c>
      <c r="C17" s="16" t="s">
        <v>33</v>
      </c>
      <c r="D17" s="15" t="s">
        <v>34</v>
      </c>
      <c r="E17" s="16" t="s">
        <v>35</v>
      </c>
    </row>
    <row r="18" spans="2:5" ht="16.5" customHeight="1" x14ac:dyDescent="0.25">
      <c r="B18" s="15" t="s">
        <v>36</v>
      </c>
      <c r="C18" s="17">
        <f>Parameter!C9</f>
        <v>2.9000000000000001E-2</v>
      </c>
      <c r="D18" s="15" t="s">
        <v>37</v>
      </c>
      <c r="E18" s="18" t="s">
        <v>38</v>
      </c>
    </row>
    <row r="19" spans="2:5" ht="6" customHeight="1" x14ac:dyDescent="0.25"/>
    <row r="20" spans="2:5" ht="21" customHeight="1" x14ac:dyDescent="0.25">
      <c r="B20" s="10" t="s">
        <v>39</v>
      </c>
      <c r="C20" s="10"/>
      <c r="D20" s="10"/>
      <c r="E20" s="10"/>
    </row>
    <row r="21" spans="2:5" ht="18" customHeight="1" x14ac:dyDescent="0.25">
      <c r="B21" s="9" t="s">
        <v>40</v>
      </c>
      <c r="C21" s="9"/>
      <c r="D21" s="19" t="s">
        <v>41</v>
      </c>
      <c r="E21" s="20" t="s">
        <v>42</v>
      </c>
    </row>
    <row r="22" spans="2:5" ht="16.5" customHeight="1" x14ac:dyDescent="0.25">
      <c r="B22" s="8" t="s">
        <v>43</v>
      </c>
      <c r="C22" s="8"/>
      <c r="D22" s="21" t="s">
        <v>44</v>
      </c>
      <c r="E22" s="22">
        <v>4600</v>
      </c>
    </row>
    <row r="23" spans="2:5" ht="16.5" customHeight="1" x14ac:dyDescent="0.25">
      <c r="B23" s="8" t="s">
        <v>45</v>
      </c>
      <c r="C23" s="8"/>
      <c r="D23" s="21" t="s">
        <v>46</v>
      </c>
      <c r="E23" s="22">
        <v>250</v>
      </c>
    </row>
    <row r="24" spans="2:5" ht="16.5" customHeight="1" x14ac:dyDescent="0.25">
      <c r="B24" s="8" t="s">
        <v>47</v>
      </c>
      <c r="C24" s="8"/>
      <c r="D24" s="21" t="s">
        <v>48</v>
      </c>
      <c r="E24" s="22">
        <v>450</v>
      </c>
    </row>
    <row r="25" spans="2:5" ht="16.5" customHeight="1" x14ac:dyDescent="0.25">
      <c r="B25" s="8" t="s">
        <v>49</v>
      </c>
      <c r="C25" s="8"/>
      <c r="D25" s="21" t="s">
        <v>50</v>
      </c>
      <c r="E25" s="22">
        <v>200</v>
      </c>
    </row>
    <row r="26" spans="2:5" ht="16.5" customHeight="1" x14ac:dyDescent="0.25">
      <c r="B26" s="8"/>
      <c r="C26" s="8"/>
      <c r="D26" s="21" t="s">
        <v>51</v>
      </c>
      <c r="E26" s="22"/>
    </row>
    <row r="27" spans="2:5" ht="19.5" customHeight="1" x14ac:dyDescent="0.25">
      <c r="B27" s="7" t="s">
        <v>52</v>
      </c>
      <c r="C27" s="7"/>
      <c r="D27" s="23" t="s">
        <v>53</v>
      </c>
      <c r="E27" s="24">
        <f>SUM(E22:E26)</f>
        <v>5500</v>
      </c>
    </row>
    <row r="28" spans="2:5" ht="6" customHeight="1" x14ac:dyDescent="0.25"/>
    <row r="29" spans="2:5" ht="21" customHeight="1" x14ac:dyDescent="0.25">
      <c r="B29" s="10" t="s">
        <v>54</v>
      </c>
      <c r="C29" s="10"/>
      <c r="D29" s="10"/>
      <c r="E29" s="10"/>
    </row>
    <row r="30" spans="2:5" ht="18" customHeight="1" x14ac:dyDescent="0.25">
      <c r="B30" s="19" t="s">
        <v>55</v>
      </c>
      <c r="C30" s="20" t="s">
        <v>56</v>
      </c>
      <c r="D30" s="25" t="s">
        <v>57</v>
      </c>
      <c r="E30" s="20" t="s">
        <v>42</v>
      </c>
    </row>
    <row r="31" spans="2:5" ht="16.5" customHeight="1" x14ac:dyDescent="0.25">
      <c r="B31" s="16" t="s">
        <v>58</v>
      </c>
      <c r="C31" s="26">
        <f>E27</f>
        <v>5500</v>
      </c>
      <c r="D31" s="27" t="s">
        <v>59</v>
      </c>
      <c r="E31" s="22">
        <v>642</v>
      </c>
    </row>
    <row r="32" spans="2:5" ht="16.5" customHeight="1" x14ac:dyDescent="0.25">
      <c r="B32" s="16" t="s">
        <v>60</v>
      </c>
      <c r="C32" s="26">
        <f>E31</f>
        <v>642</v>
      </c>
      <c r="D32" s="28">
        <f>Parameter!C28</f>
        <v>5.5E-2</v>
      </c>
      <c r="E32" s="26">
        <f>IF(E31&gt;Parameter!C29,E31*Parameter!C28,0)</f>
        <v>0</v>
      </c>
    </row>
    <row r="33" spans="2:5" ht="16.5" customHeight="1" x14ac:dyDescent="0.25">
      <c r="B33" s="16" t="s">
        <v>61</v>
      </c>
      <c r="C33" s="26">
        <f>E31</f>
        <v>642</v>
      </c>
      <c r="D33" s="28">
        <f>E16</f>
        <v>0.09</v>
      </c>
      <c r="E33" s="26">
        <f>E31*E16</f>
        <v>57.78</v>
      </c>
    </row>
    <row r="34" spans="2:5" ht="16.5" customHeight="1" x14ac:dyDescent="0.25">
      <c r="B34" s="29" t="s">
        <v>62</v>
      </c>
      <c r="C34" s="30"/>
      <c r="D34" s="31"/>
      <c r="E34" s="32">
        <f>SUM(E31:E33)</f>
        <v>699.78</v>
      </c>
    </row>
    <row r="35" spans="2:5" ht="18" customHeight="1" x14ac:dyDescent="0.25">
      <c r="B35" s="19" t="s">
        <v>63</v>
      </c>
      <c r="C35" s="20" t="s">
        <v>56</v>
      </c>
      <c r="D35" s="25" t="s">
        <v>57</v>
      </c>
      <c r="E35" s="20" t="s">
        <v>42</v>
      </c>
    </row>
    <row r="36" spans="2:5" ht="16.5" customHeight="1" x14ac:dyDescent="0.25">
      <c r="B36" s="16" t="s">
        <v>64</v>
      </c>
      <c r="C36" s="26">
        <f>MIN(E27,Parameter!C17)</f>
        <v>5500</v>
      </c>
      <c r="D36" s="33">
        <f>Parameter!D8+Parameter!D9</f>
        <v>8.7499999999999994E-2</v>
      </c>
      <c r="E36" s="26">
        <f>C36*D36</f>
        <v>481.24999999999994</v>
      </c>
    </row>
    <row r="37" spans="2:5" ht="16.5" customHeight="1" x14ac:dyDescent="0.25">
      <c r="B37" s="16" t="s">
        <v>65</v>
      </c>
      <c r="C37" s="26">
        <f>MIN(E27,Parameter!C17)</f>
        <v>5500</v>
      </c>
      <c r="D37" s="33">
        <f>Parameter!D10+IF(E18="Ja",Parameter!D11,0)</f>
        <v>1.7999999999999999E-2</v>
      </c>
      <c r="E37" s="26">
        <f>C37*D37</f>
        <v>98.999999999999986</v>
      </c>
    </row>
    <row r="38" spans="2:5" ht="16.5" customHeight="1" x14ac:dyDescent="0.25">
      <c r="B38" s="16" t="s">
        <v>66</v>
      </c>
      <c r="C38" s="26">
        <f>MIN(E27,Parameter!C18)</f>
        <v>5500</v>
      </c>
      <c r="D38" s="33">
        <f>Parameter!D12</f>
        <v>9.2999999999999999E-2</v>
      </c>
      <c r="E38" s="26">
        <f>C38*D38</f>
        <v>511.5</v>
      </c>
    </row>
    <row r="39" spans="2:5" ht="16.5" customHeight="1" x14ac:dyDescent="0.25">
      <c r="B39" s="16" t="s">
        <v>67</v>
      </c>
      <c r="C39" s="26">
        <f>MIN(E27,Parameter!C18)</f>
        <v>5500</v>
      </c>
      <c r="D39" s="33">
        <f>Parameter!D13</f>
        <v>1.2999999999999999E-2</v>
      </c>
      <c r="E39" s="26">
        <f>C39*D39</f>
        <v>71.5</v>
      </c>
    </row>
    <row r="40" spans="2:5" ht="16.5" customHeight="1" x14ac:dyDescent="0.25">
      <c r="B40" s="29" t="s">
        <v>68</v>
      </c>
      <c r="C40" s="30"/>
      <c r="D40" s="31"/>
      <c r="E40" s="32">
        <f>SUM(E36:E39)</f>
        <v>1163.25</v>
      </c>
    </row>
    <row r="41" spans="2:5" ht="18.75" customHeight="1" x14ac:dyDescent="0.25">
      <c r="B41" s="6" t="s">
        <v>69</v>
      </c>
      <c r="C41" s="6"/>
      <c r="D41" s="34"/>
      <c r="E41" s="35">
        <f>E34+E40</f>
        <v>1863.03</v>
      </c>
    </row>
    <row r="42" spans="2:5" ht="6" customHeight="1" x14ac:dyDescent="0.25"/>
    <row r="43" spans="2:5" ht="21" customHeight="1" x14ac:dyDescent="0.25">
      <c r="B43" s="10" t="s">
        <v>70</v>
      </c>
      <c r="C43" s="10"/>
      <c r="D43" s="10"/>
      <c r="E43" s="10"/>
    </row>
    <row r="44" spans="2:5" ht="16.5" customHeight="1" x14ac:dyDescent="0.25">
      <c r="B44" s="8" t="s">
        <v>71</v>
      </c>
      <c r="C44" s="8"/>
      <c r="D44" s="8"/>
      <c r="E44" s="36">
        <f>E27-E41</f>
        <v>3636.9700000000003</v>
      </c>
    </row>
    <row r="45" spans="2:5" ht="16.5" customHeight="1" x14ac:dyDescent="0.25">
      <c r="B45" s="8" t="s">
        <v>72</v>
      </c>
      <c r="C45" s="8"/>
      <c r="D45" s="8"/>
      <c r="E45" s="22">
        <v>0</v>
      </c>
    </row>
    <row r="46" spans="2:5" ht="16.5" customHeight="1" x14ac:dyDescent="0.25">
      <c r="B46" s="8" t="s">
        <v>73</v>
      </c>
      <c r="C46" s="8"/>
      <c r="D46" s="8"/>
      <c r="E46" s="22">
        <v>0</v>
      </c>
    </row>
    <row r="47" spans="2:5" ht="27.75" customHeight="1" x14ac:dyDescent="0.25">
      <c r="B47" s="5" t="s">
        <v>74</v>
      </c>
      <c r="C47" s="5"/>
      <c r="D47" s="5"/>
      <c r="E47" s="37">
        <f>E44+E45-E46</f>
        <v>3636.9700000000003</v>
      </c>
    </row>
    <row r="48" spans="2:5" ht="6" customHeight="1" x14ac:dyDescent="0.25"/>
    <row r="49" spans="2:5" ht="21" customHeight="1" x14ac:dyDescent="0.25">
      <c r="B49" s="10" t="s">
        <v>75</v>
      </c>
      <c r="C49" s="10"/>
      <c r="D49" s="10"/>
      <c r="E49" s="10"/>
    </row>
    <row r="50" spans="2:5" ht="18" customHeight="1" x14ac:dyDescent="0.25">
      <c r="B50" s="19" t="s">
        <v>76</v>
      </c>
      <c r="C50" s="20" t="s">
        <v>56</v>
      </c>
      <c r="D50" s="25" t="s">
        <v>77</v>
      </c>
      <c r="E50" s="20" t="s">
        <v>78</v>
      </c>
    </row>
    <row r="51" spans="2:5" ht="16.5" customHeight="1" x14ac:dyDescent="0.25">
      <c r="B51" s="16" t="s">
        <v>64</v>
      </c>
      <c r="C51" s="26">
        <f>MIN(E27,Parameter!C17)</f>
        <v>5500</v>
      </c>
      <c r="D51" s="33">
        <f>Parameter!E8+Parameter!E9</f>
        <v>8.7499999999999994E-2</v>
      </c>
      <c r="E51" s="26">
        <f t="shared" ref="E51:E57" si="0">C51*D51</f>
        <v>481.24999999999994</v>
      </c>
    </row>
    <row r="52" spans="2:5" ht="16.5" customHeight="1" x14ac:dyDescent="0.25">
      <c r="B52" s="16" t="s">
        <v>65</v>
      </c>
      <c r="C52" s="26">
        <f>MIN(E27,Parameter!C17)</f>
        <v>5500</v>
      </c>
      <c r="D52" s="33">
        <f>Parameter!E10</f>
        <v>1.7999999999999999E-2</v>
      </c>
      <c r="E52" s="26">
        <f t="shared" si="0"/>
        <v>98.999999999999986</v>
      </c>
    </row>
    <row r="53" spans="2:5" ht="16.5" customHeight="1" x14ac:dyDescent="0.25">
      <c r="B53" s="16" t="s">
        <v>66</v>
      </c>
      <c r="C53" s="26">
        <f>MIN(E27,Parameter!C18)</f>
        <v>5500</v>
      </c>
      <c r="D53" s="33">
        <f>Parameter!E12</f>
        <v>9.2999999999999999E-2</v>
      </c>
      <c r="E53" s="26">
        <f t="shared" si="0"/>
        <v>511.5</v>
      </c>
    </row>
    <row r="54" spans="2:5" ht="16.5" customHeight="1" x14ac:dyDescent="0.25">
      <c r="B54" s="16" t="s">
        <v>67</v>
      </c>
      <c r="C54" s="26">
        <f>MIN(E27,Parameter!C18)</f>
        <v>5500</v>
      </c>
      <c r="D54" s="33">
        <f>Parameter!E13</f>
        <v>1.2999999999999999E-2</v>
      </c>
      <c r="E54" s="26">
        <f t="shared" si="0"/>
        <v>71.5</v>
      </c>
    </row>
    <row r="55" spans="2:5" ht="16.5" customHeight="1" x14ac:dyDescent="0.25">
      <c r="B55" s="16" t="s">
        <v>79</v>
      </c>
      <c r="C55" s="26">
        <f>E27</f>
        <v>5500</v>
      </c>
      <c r="D55" s="33">
        <f>Parameter!C22</f>
        <v>2.1000000000000001E-2</v>
      </c>
      <c r="E55" s="26">
        <f t="shared" si="0"/>
        <v>115.50000000000001</v>
      </c>
    </row>
    <row r="56" spans="2:5" ht="16.5" customHeight="1" x14ac:dyDescent="0.25">
      <c r="B56" s="16" t="s">
        <v>80</v>
      </c>
      <c r="C56" s="26">
        <f>E27</f>
        <v>5500</v>
      </c>
      <c r="D56" s="33">
        <f>Parameter!C23</f>
        <v>4.4000000000000003E-3</v>
      </c>
      <c r="E56" s="26">
        <f t="shared" si="0"/>
        <v>24.200000000000003</v>
      </c>
    </row>
    <row r="57" spans="2:5" ht="16.5" customHeight="1" x14ac:dyDescent="0.25">
      <c r="B57" s="16" t="s">
        <v>81</v>
      </c>
      <c r="C57" s="26">
        <f>E27</f>
        <v>5500</v>
      </c>
      <c r="D57" s="33">
        <f>Parameter!C24</f>
        <v>1.5E-3</v>
      </c>
      <c r="E57" s="26">
        <f t="shared" si="0"/>
        <v>8.25</v>
      </c>
    </row>
    <row r="58" spans="2:5" ht="16.5" customHeight="1" x14ac:dyDescent="0.25">
      <c r="B58" s="29" t="s">
        <v>82</v>
      </c>
      <c r="C58" s="30"/>
      <c r="D58" s="31"/>
      <c r="E58" s="32">
        <f>SUM(E51:E57)</f>
        <v>1311.2</v>
      </c>
    </row>
    <row r="59" spans="2:5" ht="18.75" customHeight="1" x14ac:dyDescent="0.25">
      <c r="B59" s="6" t="s">
        <v>83</v>
      </c>
      <c r="C59" s="6"/>
      <c r="D59" s="38" t="s">
        <v>84</v>
      </c>
      <c r="E59" s="35">
        <f>E27+E58</f>
        <v>6811.2</v>
      </c>
    </row>
    <row r="60" spans="2:5" ht="6" customHeight="1" x14ac:dyDescent="0.25"/>
    <row r="61" spans="2:5" ht="21" customHeight="1" x14ac:dyDescent="0.25">
      <c r="B61" s="10" t="s">
        <v>85</v>
      </c>
      <c r="C61" s="10"/>
      <c r="D61" s="10"/>
      <c r="E61" s="10"/>
    </row>
    <row r="62" spans="2:5" ht="15" customHeight="1" x14ac:dyDescent="0.25">
      <c r="B62" s="4" t="s">
        <v>86</v>
      </c>
      <c r="C62" s="4"/>
      <c r="D62" s="4"/>
      <c r="E62" s="4"/>
    </row>
    <row r="63" spans="2:5" x14ac:dyDescent="0.25">
      <c r="B63" s="4"/>
      <c r="C63" s="4"/>
      <c r="D63" s="4"/>
      <c r="E63" s="4"/>
    </row>
    <row r="64" spans="2:5" x14ac:dyDescent="0.25">
      <c r="B64" s="4"/>
      <c r="C64" s="4"/>
      <c r="D64" s="4"/>
      <c r="E64" s="4"/>
    </row>
    <row r="65" spans="2:5" x14ac:dyDescent="0.25">
      <c r="B65" s="4"/>
      <c r="C65" s="4"/>
      <c r="D65" s="4"/>
      <c r="E65" s="4"/>
    </row>
  </sheetData>
  <mergeCells count="26">
    <mergeCell ref="B47:D47"/>
    <mergeCell ref="B49:E49"/>
    <mergeCell ref="B59:C59"/>
    <mergeCell ref="B61:E61"/>
    <mergeCell ref="B62:E65"/>
    <mergeCell ref="B41:C41"/>
    <mergeCell ref="B43:E43"/>
    <mergeCell ref="B44:D44"/>
    <mergeCell ref="B45:D45"/>
    <mergeCell ref="B46:D46"/>
    <mergeCell ref="B24:C24"/>
    <mergeCell ref="B25:C25"/>
    <mergeCell ref="B26:C26"/>
    <mergeCell ref="B27:C27"/>
    <mergeCell ref="B29:E29"/>
    <mergeCell ref="B13:E13"/>
    <mergeCell ref="B20:E20"/>
    <mergeCell ref="B21:C21"/>
    <mergeCell ref="B22:C22"/>
    <mergeCell ref="B23:C23"/>
    <mergeCell ref="B2:C4"/>
    <mergeCell ref="D2:E4"/>
    <mergeCell ref="B5:C5"/>
    <mergeCell ref="D5:E5"/>
    <mergeCell ref="B7:C7"/>
    <mergeCell ref="D7:E7"/>
  </mergeCells>
  <pageMargins left="0.4" right="0.4" top="0.5" bottom="0.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E35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40" customWidth="1"/>
    <col min="3" max="5" width="16" customWidth="1"/>
    <col min="6" max="6" width="2.42578125" customWidth="1"/>
  </cols>
  <sheetData>
    <row r="2" spans="2:5" ht="19.5" customHeight="1" x14ac:dyDescent="0.25">
      <c r="B2" s="3" t="s">
        <v>87</v>
      </c>
      <c r="C2" s="3"/>
      <c r="D2" s="3"/>
      <c r="E2" s="3"/>
    </row>
    <row r="3" spans="2:5" ht="15.75" customHeight="1" x14ac:dyDescent="0.25">
      <c r="B3" s="3"/>
      <c r="C3" s="3"/>
      <c r="D3" s="3"/>
      <c r="E3" s="3"/>
    </row>
    <row r="4" spans="2:5" ht="18" customHeight="1" x14ac:dyDescent="0.25">
      <c r="B4" s="2" t="s">
        <v>88</v>
      </c>
      <c r="C4" s="2"/>
      <c r="D4" s="2"/>
      <c r="E4" s="2"/>
    </row>
    <row r="6" spans="2:5" ht="21" customHeight="1" x14ac:dyDescent="0.25">
      <c r="B6" s="10" t="s">
        <v>89</v>
      </c>
      <c r="C6" s="10"/>
      <c r="D6" s="10"/>
      <c r="E6" s="10"/>
    </row>
    <row r="7" spans="2:5" ht="18" customHeight="1" x14ac:dyDescent="0.25">
      <c r="B7" s="19" t="s">
        <v>90</v>
      </c>
      <c r="C7" s="25" t="s">
        <v>91</v>
      </c>
      <c r="D7" s="25" t="s">
        <v>92</v>
      </c>
      <c r="E7" s="25" t="s">
        <v>93</v>
      </c>
    </row>
    <row r="8" spans="2:5" ht="16.5" customHeight="1" x14ac:dyDescent="0.25">
      <c r="B8" s="16" t="s">
        <v>94</v>
      </c>
      <c r="C8" s="39">
        <v>0.14599999999999999</v>
      </c>
      <c r="D8" s="33">
        <f>C8/2</f>
        <v>7.2999999999999995E-2</v>
      </c>
      <c r="E8" s="33">
        <f>C8/2</f>
        <v>7.2999999999999995E-2</v>
      </c>
    </row>
    <row r="9" spans="2:5" ht="16.5" customHeight="1" x14ac:dyDescent="0.25">
      <c r="B9" s="16" t="s">
        <v>95</v>
      </c>
      <c r="C9" s="39">
        <v>2.9000000000000001E-2</v>
      </c>
      <c r="D9" s="33">
        <f>C9/2</f>
        <v>1.4500000000000001E-2</v>
      </c>
      <c r="E9" s="33">
        <f>C9/2</f>
        <v>1.4500000000000001E-2</v>
      </c>
    </row>
    <row r="10" spans="2:5" ht="16.5" customHeight="1" x14ac:dyDescent="0.25">
      <c r="B10" s="16" t="s">
        <v>65</v>
      </c>
      <c r="C10" s="39">
        <v>3.5999999999999997E-2</v>
      </c>
      <c r="D10" s="33">
        <f>C10/2</f>
        <v>1.7999999999999999E-2</v>
      </c>
      <c r="E10" s="33">
        <f>C10/2</f>
        <v>1.7999999999999999E-2</v>
      </c>
    </row>
    <row r="11" spans="2:5" ht="16.5" customHeight="1" x14ac:dyDescent="0.25">
      <c r="B11" s="16" t="s">
        <v>96</v>
      </c>
      <c r="C11" s="39">
        <v>6.0000000000000001E-3</v>
      </c>
      <c r="D11" s="33">
        <f>C11</f>
        <v>6.0000000000000001E-3</v>
      </c>
      <c r="E11" s="33">
        <v>0</v>
      </c>
    </row>
    <row r="12" spans="2:5" ht="16.5" customHeight="1" x14ac:dyDescent="0.25">
      <c r="B12" s="16" t="s">
        <v>66</v>
      </c>
      <c r="C12" s="39">
        <v>0.186</v>
      </c>
      <c r="D12" s="33">
        <f>C12/2</f>
        <v>9.2999999999999999E-2</v>
      </c>
      <c r="E12" s="33">
        <f>C12/2</f>
        <v>9.2999999999999999E-2</v>
      </c>
    </row>
    <row r="13" spans="2:5" ht="16.5" customHeight="1" x14ac:dyDescent="0.25">
      <c r="B13" s="16" t="s">
        <v>67</v>
      </c>
      <c r="C13" s="39">
        <v>2.5999999999999999E-2</v>
      </c>
      <c r="D13" s="33">
        <f>C13/2</f>
        <v>1.2999999999999999E-2</v>
      </c>
      <c r="E13" s="33">
        <f>C13/2</f>
        <v>1.2999999999999999E-2</v>
      </c>
    </row>
    <row r="15" spans="2:5" ht="21" customHeight="1" x14ac:dyDescent="0.25">
      <c r="B15" s="10" t="s">
        <v>97</v>
      </c>
      <c r="C15" s="10"/>
      <c r="D15" s="10"/>
      <c r="E15" s="10"/>
    </row>
    <row r="16" spans="2:5" ht="18" customHeight="1" x14ac:dyDescent="0.25">
      <c r="B16" s="19" t="s">
        <v>98</v>
      </c>
      <c r="C16" s="1" t="s">
        <v>99</v>
      </c>
      <c r="D16" s="1"/>
      <c r="E16" s="1"/>
    </row>
    <row r="17" spans="2:5" ht="16.5" customHeight="1" x14ac:dyDescent="0.25">
      <c r="B17" s="16" t="s">
        <v>100</v>
      </c>
      <c r="C17" s="40">
        <v>5812.5</v>
      </c>
      <c r="D17" s="40"/>
      <c r="E17" s="40"/>
    </row>
    <row r="18" spans="2:5" ht="16.5" customHeight="1" x14ac:dyDescent="0.25">
      <c r="B18" s="16" t="s">
        <v>101</v>
      </c>
      <c r="C18" s="40">
        <v>8450</v>
      </c>
      <c r="D18" s="40"/>
      <c r="E18" s="40"/>
    </row>
    <row r="20" spans="2:5" ht="21" customHeight="1" x14ac:dyDescent="0.25">
      <c r="B20" s="10" t="s">
        <v>102</v>
      </c>
      <c r="C20" s="10"/>
      <c r="D20" s="10"/>
      <c r="E20" s="10"/>
    </row>
    <row r="21" spans="2:5" ht="18" customHeight="1" x14ac:dyDescent="0.25">
      <c r="B21" s="19" t="s">
        <v>103</v>
      </c>
      <c r="C21" s="1" t="s">
        <v>57</v>
      </c>
      <c r="D21" s="1"/>
      <c r="E21" s="1"/>
    </row>
    <row r="22" spans="2:5" ht="16.5" customHeight="1" x14ac:dyDescent="0.25">
      <c r="B22" s="16" t="s">
        <v>104</v>
      </c>
      <c r="C22" s="41">
        <v>2.1000000000000001E-2</v>
      </c>
      <c r="D22" s="41"/>
      <c r="E22" s="41"/>
    </row>
    <row r="23" spans="2:5" ht="16.5" customHeight="1" x14ac:dyDescent="0.25">
      <c r="B23" s="16" t="s">
        <v>105</v>
      </c>
      <c r="C23" s="41">
        <v>4.4000000000000003E-3</v>
      </c>
      <c r="D23" s="41"/>
      <c r="E23" s="41"/>
    </row>
    <row r="24" spans="2:5" ht="16.5" customHeight="1" x14ac:dyDescent="0.25">
      <c r="B24" s="16" t="s">
        <v>81</v>
      </c>
      <c r="C24" s="41">
        <v>1.5E-3</v>
      </c>
      <c r="D24" s="41"/>
      <c r="E24" s="41"/>
    </row>
    <row r="26" spans="2:5" ht="21" customHeight="1" x14ac:dyDescent="0.25">
      <c r="B26" s="10" t="s">
        <v>106</v>
      </c>
      <c r="C26" s="10"/>
      <c r="D26" s="10"/>
      <c r="E26" s="10"/>
    </row>
    <row r="27" spans="2:5" ht="18" customHeight="1" x14ac:dyDescent="0.25">
      <c r="B27" s="19" t="s">
        <v>107</v>
      </c>
      <c r="C27" s="1" t="s">
        <v>108</v>
      </c>
      <c r="D27" s="1"/>
      <c r="E27" s="1"/>
    </row>
    <row r="28" spans="2:5" ht="16.5" customHeight="1" x14ac:dyDescent="0.25">
      <c r="B28" s="16" t="s">
        <v>109</v>
      </c>
      <c r="C28" s="42">
        <v>5.5E-2</v>
      </c>
      <c r="D28" s="42"/>
      <c r="E28" s="42"/>
    </row>
    <row r="29" spans="2:5" ht="16.5" customHeight="1" x14ac:dyDescent="0.25">
      <c r="B29" s="16" t="s">
        <v>110</v>
      </c>
      <c r="C29" s="40">
        <v>1663</v>
      </c>
      <c r="D29" s="40"/>
      <c r="E29" s="40"/>
    </row>
    <row r="30" spans="2:5" ht="16.5" customHeight="1" x14ac:dyDescent="0.25">
      <c r="B30" s="16" t="s">
        <v>111</v>
      </c>
      <c r="C30" s="42">
        <v>0.09</v>
      </c>
      <c r="D30" s="42"/>
      <c r="E30" s="42"/>
    </row>
    <row r="32" spans="2:5" ht="15" customHeight="1" x14ac:dyDescent="0.25">
      <c r="B32" s="4" t="s">
        <v>112</v>
      </c>
      <c r="C32" s="4"/>
      <c r="D32" s="4"/>
      <c r="E32" s="4"/>
    </row>
    <row r="33" spans="2:5" x14ac:dyDescent="0.25">
      <c r="B33" s="4"/>
      <c r="C33" s="4"/>
      <c r="D33" s="4"/>
      <c r="E33" s="4"/>
    </row>
    <row r="34" spans="2:5" x14ac:dyDescent="0.25">
      <c r="B34" s="4"/>
      <c r="C34" s="4"/>
      <c r="D34" s="4"/>
      <c r="E34" s="4"/>
    </row>
    <row r="35" spans="2:5" x14ac:dyDescent="0.25">
      <c r="B35" s="4"/>
      <c r="C35" s="4"/>
      <c r="D35" s="4"/>
      <c r="E35" s="4"/>
    </row>
  </sheetData>
  <mergeCells count="18">
    <mergeCell ref="C29:E29"/>
    <mergeCell ref="C30:E30"/>
    <mergeCell ref="B32:E35"/>
    <mergeCell ref="C23:E23"/>
    <mergeCell ref="C24:E24"/>
    <mergeCell ref="B26:E26"/>
    <mergeCell ref="C27:E27"/>
    <mergeCell ref="C28:E28"/>
    <mergeCell ref="C17:E17"/>
    <mergeCell ref="C18:E18"/>
    <mergeCell ref="B20:E20"/>
    <mergeCell ref="C21:E21"/>
    <mergeCell ref="C22:E22"/>
    <mergeCell ref="B2:E3"/>
    <mergeCell ref="B4:E4"/>
    <mergeCell ref="B6:E6"/>
    <mergeCell ref="B15:E15"/>
    <mergeCell ref="C16:E16"/>
  </mergeCells>
  <pageMargins left="0.4" right="0.4" top="0.5" bottom="0.5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Gehaltsabrechnung</vt:lpstr>
      <vt:lpstr>Parameter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2026-08-23T16:34:02Z</dcterms:created>
  <dcterms:modified xsi:type="dcterms:W3CDTF">2026-08-23T16:40:41Z</dcterms:modified>
  <dc:language>en-US</dc:language>
</cp:coreProperties>
</file>