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üfprotokoll" sheetId="1" state="visible" r:id="rId3"/>
    <sheet name="Sichtprüfung" sheetId="2" state="visible" r:id="rId4"/>
    <sheet name="Messungen" sheetId="3" state="visible" r:id="rId5"/>
  </sheets>
  <definedNames>
    <definedName function="false" hidden="true" localSheetId="1" name="_xlnm._FilterDatabase" vbProcedure="false">Sichtprüfung!$A$7:$D$21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<sst xmlns="http://schemas.openxmlformats.org/spreadsheetml/2006/main" count="231" uniqueCount="173">
  <si>
    <t xml:space="preserve">TN-C-S</t>
  </si>
  <si>
    <t xml:space="preserve">Erstprüfung</t>
  </si>
  <si>
    <t xml:space="preserve">PRÜFPROTOKOLL – ELEKTRISCHE ANLAGE</t>
  </si>
  <si>
    <t xml:space="preserve">TN-S</t>
  </si>
  <si>
    <t xml:space="preserve">Wiederholungsprüfung</t>
  </si>
  <si>
    <t xml:space="preserve">Erstprüfung nach DIN VDE 0100-600  ·  Niederspannungsanlage  ·  2026</t>
  </si>
  <si>
    <t xml:space="preserve">TN-C</t>
  </si>
  <si>
    <t xml:space="preserve">Änderung / Erweiterung</t>
  </si>
  <si>
    <t xml:space="preserve">TT</t>
  </si>
  <si>
    <t xml:space="preserve">   1 · Objekt &amp; Auftrag</t>
  </si>
  <si>
    <t xml:space="preserve">IT</t>
  </si>
  <si>
    <t xml:space="preserve">Objekt / Anlage</t>
  </si>
  <si>
    <t xml:space="preserve">Bürogebäude Nordflügel</t>
  </si>
  <si>
    <t xml:space="preserve">Auftraggeber</t>
  </si>
  <si>
    <t xml:space="preserve">Meridian Facility GmbH</t>
  </si>
  <si>
    <t xml:space="preserve">Verteiler</t>
  </si>
  <si>
    <t xml:space="preserve">Unterverteilung UV-2 (2. OG)</t>
  </si>
  <si>
    <t xml:space="preserve">Protokoll-Nr.</t>
  </si>
  <si>
    <t xml:space="preserve">PP-2026-0472</t>
  </si>
  <si>
    <t xml:space="preserve">Anschrift</t>
  </si>
  <si>
    <t xml:space="preserve">Ahornweg 14 · Oldenburg</t>
  </si>
  <si>
    <t xml:space="preserve">Prüfdatum</t>
  </si>
  <si>
    <t xml:space="preserve">   2 · Anlage &amp; Prüfer</t>
  </si>
  <si>
    <t xml:space="preserve">Netzform</t>
  </si>
  <si>
    <t xml:space="preserve">Prüfer (Name)</t>
  </si>
  <si>
    <t xml:space="preserve">M. Hollmann</t>
  </si>
  <si>
    <t xml:space="preserve">Nennspannung</t>
  </si>
  <si>
    <t xml:space="preserve">230/400 V · 50 Hz</t>
  </si>
  <si>
    <t xml:space="preserve">Prüfgerät / Typ</t>
  </si>
  <si>
    <t xml:space="preserve">Installationstester IT-500</t>
  </si>
  <si>
    <t xml:space="preserve">Art der Prüfung</t>
  </si>
  <si>
    <t xml:space="preserve">Prüffirma</t>
  </si>
  <si>
    <t xml:space="preserve">Hollmann Elektrotechnik e. K.</t>
  </si>
  <si>
    <t xml:space="preserve">   3 · Ergebnis – Übersicht (automatisch)</t>
  </si>
  <si>
    <t xml:space="preserve">Geprüfte Punkte</t>
  </si>
  <si>
    <t xml:space="preserve">Bestanden</t>
  </si>
  <si>
    <t xml:space="preserve">Mängel</t>
  </si>
  <si>
    <t xml:space="preserve">Offen</t>
  </si>
  <si>
    <t xml:space="preserve">GESAMTERGEBNIS</t>
  </si>
  <si>
    <t xml:space="preserve">   4 · Festgestellte Mängel</t>
  </si>
  <si>
    <t xml:space="preserve">Nr.</t>
  </si>
  <si>
    <t xml:space="preserve">Feststellung / Mangel</t>
  </si>
  <si>
    <t xml:space="preserve">Maßnahme</t>
  </si>
  <si>
    <t xml:space="preserve">Frist</t>
  </si>
  <si>
    <t xml:space="preserve">Status</t>
  </si>
  <si>
    <t xml:space="preserve">1</t>
  </si>
  <si>
    <t xml:space="preserve">Isolationswiderstand SK2 (N gegen PE) zu niedrig (0,8 MΩ).</t>
  </si>
  <si>
    <t xml:space="preserve">Leitung prüfen / tauschen, danach Nachmessung.</t>
  </si>
  <si>
    <t xml:space="preserve">offen</t>
  </si>
  <si>
    <t xml:space="preserve">2</t>
  </si>
  <si>
    <t xml:space="preserve">Brandschottung an Durchführung UV-2 unvollständig.</t>
  </si>
  <si>
    <t xml:space="preserve">Schottung fachgerecht schließen.</t>
  </si>
  <si>
    <t xml:space="preserve">   5 · Freigabe &amp; Unterschriften</t>
  </si>
  <si>
    <t xml:space="preserve">Ergebnis</t>
  </si>
  <si>
    <t xml:space="preserve">Prüfer:  Name · Unterschrift · Datum</t>
  </si>
  <si>
    <t xml:space="preserve">Auftraggeber:  Name · Unterschrift · Datum</t>
  </si>
  <si>
    <t xml:space="preserve">   Hinweise</t>
  </si>
  <si>
    <t xml:space="preserve">•  Blaue Kopfzeilen = fest · hellblaue Felder = Eingabe · Statusfarben zeigen das Ergebnis. Die Übersicht oben zählt automatisch.</t>
  </si>
  <si>
    <t xml:space="preserve">•  Status je Punkt:  Bestanden · Mangel · Offen (noch zu prüfen) · Nicht zutreffend.</t>
  </si>
  <si>
    <t xml:space="preserve">•  Diese Vorlage unterstützt die Dokumentation nach DIN VDE 0100-600 und ersetzt nicht die fachkundige Prüfung. Freigegebene Fassung zusätzlich als PDF speichern.</t>
  </si>
  <si>
    <t xml:space="preserve">SICHTPRÜFUNG</t>
  </si>
  <si>
    <t xml:space="preserve">Mangel</t>
  </si>
  <si>
    <t xml:space="preserve">Besichtigung der Anlage  ·  Status je Prüfpunkt auswählen</t>
  </si>
  <si>
    <t xml:space="preserve">Nicht zutreffend</t>
  </si>
  <si>
    <t xml:space="preserve">   Prüfpunkte</t>
  </si>
  <si>
    <t xml:space="preserve">Prüfpunkt</t>
  </si>
  <si>
    <t xml:space="preserve">Bemerkung</t>
  </si>
  <si>
    <t xml:space="preserve">SP-01</t>
  </si>
  <si>
    <t xml:space="preserve">Schutz gegen direktes Berühren vollständig (Abdeckungen/Gehäuse)</t>
  </si>
  <si>
    <t xml:space="preserve">SP-02</t>
  </si>
  <si>
    <t xml:space="preserve">Auswahl der Schutzmaßnahmen korrekt und dokumentiert</t>
  </si>
  <si>
    <t xml:space="preserve">SP-03</t>
  </si>
  <si>
    <t xml:space="preserve">Kennzeichnung der Stromkreise und Betriebsmittel vorhanden</t>
  </si>
  <si>
    <t xml:space="preserve">Stromlaufplan im Verteiler</t>
  </si>
  <si>
    <t xml:space="preserve">SP-04</t>
  </si>
  <si>
    <t xml:space="preserve">Farbkennzeichnung Schutz-/Neutralleiter korrekt (PE, N)</t>
  </si>
  <si>
    <t xml:space="preserve">SP-05</t>
  </si>
  <si>
    <t xml:space="preserve">Schutzleiterverbindungen fachgerecht ausgeführt</t>
  </si>
  <si>
    <t xml:space="preserve">SP-06</t>
  </si>
  <si>
    <t xml:space="preserve">Schutzpotentialausgleich vorhanden und angeschlossen</t>
  </si>
  <si>
    <t xml:space="preserve">SP-07</t>
  </si>
  <si>
    <t xml:space="preserve">Überstrom-Schutzeinrichtungen passend ausgewählt</t>
  </si>
  <si>
    <t xml:space="preserve">SP-08</t>
  </si>
  <si>
    <t xml:space="preserve">Fehlerstrom-Schutzschalter (RCD) vorhanden, wo gefordert</t>
  </si>
  <si>
    <t xml:space="preserve">SP-09</t>
  </si>
  <si>
    <t xml:space="preserve">Überspannungsschutz (SPD) installiert, wo gefordert</t>
  </si>
  <si>
    <t xml:space="preserve">SP-10</t>
  </si>
  <si>
    <t xml:space="preserve">Brand-/Abschottungen der Leitungsanlagen ausgeführt</t>
  </si>
  <si>
    <t xml:space="preserve">Schottung UV-2 unvollständig</t>
  </si>
  <si>
    <t xml:space="preserve">SP-11</t>
  </si>
  <si>
    <t xml:space="preserve">Leitungen mechanisch geschützt und befestigt</t>
  </si>
  <si>
    <t xml:space="preserve">SP-12</t>
  </si>
  <si>
    <t xml:space="preserve">Schaltpläne und Dokumentation vorhanden und aktuell</t>
  </si>
  <si>
    <t xml:space="preserve">Aktualisierte Pläne folgen</t>
  </si>
  <si>
    <t xml:space="preserve">SP-13</t>
  </si>
  <si>
    <t xml:space="preserve">Warn- und Hinweisschilder angebracht</t>
  </si>
  <si>
    <t xml:space="preserve">SP-14</t>
  </si>
  <si>
    <t xml:space="preserve">Trennstellen vorhanden und gekennzeichnet</t>
  </si>
  <si>
    <t xml:space="preserve">Ergebnis Sichtprüfung</t>
  </si>
  <si>
    <t xml:space="preserve">ERPROBEN &amp; MESSEN</t>
  </si>
  <si>
    <t xml:space="preserve">Grenzwert und Messwert eintragen, dann Bewertung wählen  ·  DIN VDE 0100-600</t>
  </si>
  <si>
    <t xml:space="preserve">   Messungen je Stromkreis</t>
  </si>
  <si>
    <t xml:space="preserve">Messung / Prüfschritt</t>
  </si>
  <si>
    <t xml:space="preserve">Stromkreis</t>
  </si>
  <si>
    <t xml:space="preserve">Grenzwert</t>
  </si>
  <si>
    <t xml:space="preserve">Messwert</t>
  </si>
  <si>
    <t xml:space="preserve">Bewertung</t>
  </si>
  <si>
    <t xml:space="preserve">M-01</t>
  </si>
  <si>
    <t xml:space="preserve">Durchgängigkeit Schutzleiter (PE)</t>
  </si>
  <si>
    <t xml:space="preserve">Hauptleitung UV-2</t>
  </si>
  <si>
    <t xml:space="preserve">≤ 1 Ω</t>
  </si>
  <si>
    <t xml:space="preserve">0,28 Ω</t>
  </si>
  <si>
    <t xml:space="preserve">M-02</t>
  </si>
  <si>
    <t xml:space="preserve">Durchgängigkeit Potentialausgleich</t>
  </si>
  <si>
    <t xml:space="preserve">Haupterdungsschiene</t>
  </si>
  <si>
    <t xml:space="preserve">0,42 Ω</t>
  </si>
  <si>
    <t xml:space="preserve">M-03</t>
  </si>
  <si>
    <t xml:space="preserve">Isolationswiderstand</t>
  </si>
  <si>
    <t xml:space="preserve">SK1 Beleuchtung</t>
  </si>
  <si>
    <t xml:space="preserve">≥ 1 MΩ</t>
  </si>
  <si>
    <t xml:space="preserve">299 MΩ</t>
  </si>
  <si>
    <t xml:space="preserve">M-04</t>
  </si>
  <si>
    <t xml:space="preserve">SK2 Steckdosen (L-PE)</t>
  </si>
  <si>
    <t xml:space="preserve">210 MΩ</t>
  </si>
  <si>
    <t xml:space="preserve">M-05</t>
  </si>
  <si>
    <t xml:space="preserve">SK2 Steckdosen (N-PE)</t>
  </si>
  <si>
    <t xml:space="preserve">0,8 MΩ</t>
  </si>
  <si>
    <t xml:space="preserve">Wert zu niedrig – Mängelliste</t>
  </si>
  <si>
    <t xml:space="preserve">M-06</t>
  </si>
  <si>
    <t xml:space="preserve">SK3 Herdanschluss</t>
  </si>
  <si>
    <t xml:space="preserve">550 MΩ</t>
  </si>
  <si>
    <t xml:space="preserve">M-07</t>
  </si>
  <si>
    <t xml:space="preserve">Schleifenimpedanz Zs</t>
  </si>
  <si>
    <t xml:space="preserve">≤ 2,87 Ω</t>
  </si>
  <si>
    <t xml:space="preserve">0,68 Ω</t>
  </si>
  <si>
    <t xml:space="preserve">Grenzwert LS B16 (Beispiel)</t>
  </si>
  <si>
    <t xml:space="preserve">M-08</t>
  </si>
  <si>
    <t xml:space="preserve">SK2 Steckdosen</t>
  </si>
  <si>
    <t xml:space="preserve">≤ 1,44 Ω</t>
  </si>
  <si>
    <t xml:space="preserve">0,91 Ω</t>
  </si>
  <si>
    <t xml:space="preserve">M-09</t>
  </si>
  <si>
    <t xml:space="preserve">Erdungswiderstand RA</t>
  </si>
  <si>
    <t xml:space="preserve">Fundamenterder</t>
  </si>
  <si>
    <t xml:space="preserve">vgl. Norm</t>
  </si>
  <si>
    <t xml:space="preserve">12,5 Ω</t>
  </si>
  <si>
    <t xml:space="preserve">M-10</t>
  </si>
  <si>
    <t xml:space="preserve">Spannungsfall</t>
  </si>
  <si>
    <t xml:space="preserve">≤ 3 %</t>
  </si>
  <si>
    <t xml:space="preserve">1,8 %</t>
  </si>
  <si>
    <t xml:space="preserve">M-11</t>
  </si>
  <si>
    <t xml:space="preserve">M-12</t>
  </si>
  <si>
    <t xml:space="preserve">Ergebnis Messungen</t>
  </si>
  <si>
    <t xml:space="preserve">   Fehlerstrom-Schutzeinrichtungen (RCD / FI)</t>
  </si>
  <si>
    <t xml:space="preserve">RCD / Einbauort</t>
  </si>
  <si>
    <t xml:space="preserve">Typ</t>
  </si>
  <si>
    <t xml:space="preserve">IΔn (mA)</t>
  </si>
  <si>
    <t xml:space="preserve">Auslösezeit (ms)</t>
  </si>
  <si>
    <t xml:space="preserve">R-01</t>
  </si>
  <si>
    <t xml:space="preserve">FI Steckdosen Büro</t>
  </si>
  <si>
    <t xml:space="preserve">A</t>
  </si>
  <si>
    <t xml:space="preserve">Grenzwert ≤ 300 ms</t>
  </si>
  <si>
    <t xml:space="preserve">R-02</t>
  </si>
  <si>
    <t xml:space="preserve">FI Feuchtraum / Teeküche</t>
  </si>
  <si>
    <t xml:space="preserve">R-03</t>
  </si>
  <si>
    <t xml:space="preserve">FI Außensteckdosen</t>
  </si>
  <si>
    <t xml:space="preserve">R-04</t>
  </si>
  <si>
    <t xml:space="preserve">FI Technik / Lüftung</t>
  </si>
  <si>
    <t xml:space="preserve">F</t>
  </si>
  <si>
    <t xml:space="preserve">R-05</t>
  </si>
  <si>
    <t xml:space="preserve">Ergebnis RCD-Prüfung</t>
  </si>
  <si>
    <t xml:space="preserve">•  Grenzwerte als Richtwerte: Isolationswiderstand ≥ 1 MΩ · Durchgängigkeit Schutzleiter ≤ 1 Ω · RCD Auslösezeit ≤ 300 ms bei IΔn.</t>
  </si>
  <si>
    <t xml:space="preserve">•  Schleifenimpedanz Zs,max hängt vom Schutzorgan ab; die Grenzwerte hier sind Beispiele und projektbezogen anzupassen.</t>
  </si>
  <si>
    <t xml:space="preserve">•  Maßgeblich sind stets die gültige Normfassung und die eingesetzten Schutzorgane.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</si>
</sst>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Calibri"/>
      <family val="0"/>
      <charset val="1"/>
    </font>
    <font>
      <sz val="9.5"/>
      <color rgb="FF2E6CA4"/>
      <name val="Calibri"/>
      <family val="0"/>
      <charset val="1"/>
    </font>
    <font>
      <b val="true"/>
      <sz val="11"/>
      <color rgb="FF1F4E79"/>
      <name val="Calibri"/>
      <family val="0"/>
      <charset val="1"/>
    </font>
    <font>
      <b val="true"/>
      <sz val="10"/>
      <color rgb="FF163A5C"/>
      <name val="Calibri"/>
      <family val="0"/>
      <charset val="1"/>
    </font>
    <font>
      <sz val="10.5"/>
      <color rgb="FF20242A"/>
      <name val="Calibri"/>
      <family val="0"/>
      <charset val="1"/>
    </font>
    <font>
      <b val="true"/>
      <sz val="9.5"/>
      <color rgb="FF163A5C"/>
      <name val="Calibri"/>
      <family val="0"/>
      <charset val="1"/>
    </font>
    <font>
      <b val="true"/>
      <sz val="22"/>
      <color rgb="FF1F4E79"/>
      <name val="Calibri"/>
      <family val="0"/>
      <charset val="1"/>
    </font>
    <font>
      <b val="true"/>
      <sz val="22"/>
      <color rgb="FFA5302F"/>
      <name val="Calibri"/>
      <family val="0"/>
      <charset val="1"/>
    </font>
    <font>
      <b val="true"/>
      <sz val="22"/>
      <color rgb="FF8A611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20242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20242A"/>
      <name val="Calibri"/>
      <family val="0"/>
      <charset val="1"/>
    </font>
    <font>
      <b val="true"/>
      <sz val="10.5"/>
      <color rgb="FF20242A"/>
      <name val="Calibri"/>
      <family val="0"/>
      <charset val="1"/>
    </font>
    <font>
      <sz val="9.5"/>
      <color rgb="FF163A5C"/>
      <name val="Calibri"/>
      <family val="0"/>
      <charset val="1"/>
    </font>
    <font>
      <sz val="9"/>
      <color rgb="FF163A5C"/>
      <name val="Calibri"/>
      <family val="0"/>
      <charset val="1"/>
    </font>
    <font>
      <b val="true"/>
      <sz val="10"/>
      <color rgb="FF20242A"/>
      <name val="Calibri"/>
      <family val="0"/>
      <charset val="1"/>
    </font>
    <font>
      <b val="true"/>
      <sz val="10"/>
      <color rgb="FF1F4E79"/>
      <name val="Calibri"/>
      <family val="0"/>
      <charset val="1"/>
    </font>
    <font>
      <sz val="9.5"/>
      <color rgb="FF20242A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163A5C"/>
      </patternFill>
    </fill>
    <fill>
      <patternFill patternType="solid">
        <fgColor rgb="FFEAF1F8"/>
        <bgColor rgb="FFF0F4F9"/>
      </patternFill>
    </fill>
    <fill>
      <patternFill patternType="solid">
        <fgColor rgb="FFF0F4F9"/>
        <bgColor rgb="FFF3F8FC"/>
      </patternFill>
    </fill>
    <fill>
      <patternFill patternType="solid">
        <fgColor rgb="FFF3F8FC"/>
        <bgColor rgb="FFF7FAFD"/>
      </patternFill>
    </fill>
    <fill>
      <patternFill patternType="solid">
        <fgColor rgb="FFFFFFFF"/>
        <bgColor rgb="FFF7FAFD"/>
      </patternFill>
    </fill>
    <fill>
      <patternFill patternType="solid">
        <fgColor rgb="FF163A5C"/>
        <bgColor rgb="FF1F4E79"/>
      </patternFill>
    </fill>
    <fill>
      <patternFill patternType="solid">
        <fgColor rgb="FFF7FAFD"/>
        <bgColor rgb="FFF3F8F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>
        <color rgb="FF2E6CA4"/>
      </left>
      <right/>
      <top/>
      <bottom style="thin">
        <color rgb="FF2E6CA4"/>
      </bottom>
      <diagonal/>
    </border>
    <border diagonalUp="false" diagonalDown="false">
      <left style="thin">
        <color rgb="FFD4DCE5"/>
      </left>
      <right style="thin">
        <color rgb="FFD4DCE5"/>
      </right>
      <top style="thin">
        <color rgb="FFD4DCE5"/>
      </top>
      <bottom style="thin">
        <color rgb="FFD4DCE5"/>
      </bottom>
      <diagonal/>
    </border>
    <border diagonalUp="false" diagonalDown="false">
      <left style="thin">
        <color rgb="FFD4DCE5"/>
      </left>
      <right style="thin">
        <color rgb="FFD4DCE5"/>
      </right>
      <top style="medium">
        <color rgb="FF1F4E79"/>
      </top>
      <bottom/>
      <diagonal/>
    </border>
    <border diagonalUp="false" diagonalDown="false">
      <left style="thin">
        <color rgb="FFD4DCE5"/>
      </left>
      <right style="thin">
        <color rgb="FFD4DCE5"/>
      </right>
      <top/>
      <bottom style="thin">
        <color rgb="FFD4DCE5"/>
      </bottom>
      <diagonal/>
    </border>
    <border diagonalUp="false" diagonalDown="false">
      <left/>
      <right/>
      <top style="medium">
        <color rgb="FF2E6CA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2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1">
    <dxf>
      <font>
        <name val="Calibri"/>
        <charset val="1"/>
        <family val="0"/>
        <b val="1"/>
        <color rgb="FFA5302F"/>
        <sz val="12"/>
      </font>
      <fill>
        <patternFill>
          <bgColor rgb="FFF5DADA"/>
        </patternFill>
      </fill>
    </dxf>
    <dxf>
      <font>
        <name val="Calibri"/>
        <charset val="1"/>
        <family val="0"/>
        <b val="1"/>
        <color rgb="FF8A6113"/>
        <sz val="12"/>
      </font>
      <fill>
        <patternFill>
          <bgColor rgb="FFFBEBCF"/>
        </patternFill>
      </fill>
    </dxf>
    <dxf>
      <font>
        <name val="Calibri"/>
        <charset val="1"/>
        <family val="0"/>
        <b val="1"/>
        <color rgb="FF1F4E79"/>
        <sz val="12"/>
      </font>
      <fill>
        <patternFill>
          <bgColor rgb="FFDCE7F2"/>
        </patternFill>
      </fill>
    </dxf>
    <dxf>
      <font>
        <name val="Calibri"/>
        <charset val="1"/>
        <family val="0"/>
        <color rgb="FF1F4E79"/>
        <sz val="10"/>
      </font>
      <fill>
        <patternFill>
          <bgColor rgb="FFDCE7F2"/>
        </patternFill>
      </fill>
    </dxf>
    <dxf>
      <font>
        <name val="Calibri"/>
        <charset val="1"/>
        <family val="0"/>
        <color rgb="FFA5302F"/>
        <sz val="10"/>
      </font>
      <fill>
        <patternFill>
          <bgColor rgb="FFF5DADA"/>
        </patternFill>
      </fill>
    </dxf>
    <dxf>
      <font>
        <name val="Calibri"/>
        <charset val="1"/>
        <family val="0"/>
        <color rgb="FF8A6113"/>
        <sz val="10"/>
      </font>
      <fill>
        <patternFill>
          <bgColor rgb="FFFBEBCF"/>
        </patternFill>
      </fill>
    </dxf>
    <dxf>
      <fill>
        <patternFill patternType="solid">
          <fgColor rgb="FF1F4E79"/>
          <bgColor rgb="FF000000"/>
        </patternFill>
      </fill>
    </dxf>
    <dxf>
      <fill>
        <patternFill patternType="solid">
          <fgColor rgb="FFF0F4F9"/>
          <bgColor rgb="FF000000"/>
        </patternFill>
      </fill>
    </dxf>
    <dxf>
      <fill>
        <patternFill patternType="solid">
          <fgColor rgb="FF163A5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FAFD"/>
          <bgColor rgb="FF000000"/>
        </patternFill>
      </fill>
    </dxf>
    <dxf>
      <fill>
        <patternFill patternType="solid">
          <fgColor rgb="FF20242A"/>
          <bgColor rgb="FF000000"/>
        </patternFill>
      </fill>
    </dxf>
    <dxf>
      <fill>
        <patternFill patternType="solid">
          <fgColor rgb="FFDCE7F2"/>
          <bgColor rgb="FF000000"/>
        </patternFill>
      </fill>
    </dxf>
    <dxf>
      <fill>
        <patternFill patternType="solid">
          <fgColor rgb="FFF5DADA"/>
          <bgColor rgb="FF000000"/>
        </patternFill>
      </fill>
    </dxf>
    <dxf>
      <fill>
        <patternFill patternType="solid">
          <fgColor rgb="FFFBEBCF"/>
          <bgColor rgb="FF000000"/>
        </patternFill>
      </fill>
    </dxf>
    <dxf>
      <fill>
        <patternFill patternType="solid">
          <fgColor rgb="FF8A6113"/>
          <bgColor rgb="FF000000"/>
        </patternFill>
      </fill>
    </dxf>
    <dxf>
      <fill>
        <patternFill patternType="solid">
          <fgColor rgb="FFA5302F"/>
          <bgColor rgb="FF000000"/>
        </patternFill>
      </fill>
    </dxf>
    <dxf>
      <font>
        <name val="Calibri"/>
        <charset val="1"/>
        <family val="0"/>
        <b val="1"/>
        <color rgb="FF1F4E79"/>
        <sz val="10"/>
      </font>
      <fill>
        <patternFill>
          <bgColor rgb="FFDCE7F2"/>
        </patternFill>
      </fill>
    </dxf>
    <dxf>
      <font>
        <name val="Calibri"/>
        <charset val="1"/>
        <family val="0"/>
        <b val="1"/>
        <color rgb="FFA5302F"/>
        <sz val="10"/>
      </font>
      <fill>
        <patternFill>
          <bgColor rgb="FFF5DADA"/>
        </patternFill>
      </fill>
    </dxf>
    <dxf>
      <font>
        <name val="Calibri"/>
        <charset val="1"/>
        <family val="0"/>
        <b val="1"/>
        <color rgb="FF8A6113"/>
        <sz val="10"/>
      </font>
      <fill>
        <patternFill>
          <bgColor rgb="FFFBEBCF"/>
        </patternFill>
      </fill>
    </dxf>
    <dxf>
      <font>
        <name val="Calibri"/>
        <charset val="1"/>
        <family val="0"/>
        <b val="1"/>
        <color rgb="FF55585E"/>
        <sz val="10"/>
      </font>
      <fill>
        <patternFill>
          <bgColor rgb="FFE7E8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113"/>
      <rgbColor rgb="FF800080"/>
      <rgbColor rgb="FF008080"/>
      <rgbColor rgb="FFF0F4F9"/>
      <rgbColor rgb="FF808080"/>
      <rgbColor rgb="FF9999FF"/>
      <rgbColor rgb="FF993366"/>
      <rgbColor rgb="FFFBEBCF"/>
      <rgbColor rgb="FFEAF1F8"/>
      <rgbColor rgb="FF660066"/>
      <rgbColor rgb="FFFF8080"/>
      <rgbColor rgb="FF2E6CA4"/>
      <rgbColor rgb="FFD4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7F2"/>
      <rgbColor rgb="FFE7E8EA"/>
      <rgbColor rgb="FFF7FAFD"/>
      <rgbColor rgb="FFF3F8FC"/>
      <rgbColor rgb="FFFF99CC"/>
      <rgbColor rgb="FFCC99FF"/>
      <rgbColor rgb="FFF5DADA"/>
      <rgbColor rgb="FF3366FF"/>
      <rgbColor rgb="FF33CCCC"/>
      <rgbColor rgb="FF99CC00"/>
      <rgbColor rgb="FFFFCC00"/>
      <rgbColor rgb="FFFF9900"/>
      <rgbColor rgb="FFFF6600"/>
      <rgbColor rgb="FF55585E"/>
      <rgbColor rgb="FF969696"/>
      <rgbColor rgb="FF163A5C"/>
      <rgbColor rgb="FF339966"/>
      <rgbColor rgb="FF003300"/>
      <rgbColor rgb="FF333300"/>
      <rgbColor rgb="FFA5302F"/>
      <rgbColor rgb="FF993366"/>
      <rgbColor rgb="FF1F4E79"/>
      <rgbColor rgb="FF2024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true"/>
  </sheetPr>
  <dimension ref="A1:K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5" min="3" style="0" width="12"/>
    <col collapsed="false" customWidth="true" hidden="false" outlineLevel="0" max="6" min="6" style="0" width="14"/>
    <col collapsed="false" customWidth="true" hidden="false" outlineLevel="0" max="8" min="7" style="0" width="12"/>
    <col collapsed="false" customWidth="true" hidden="true" outlineLevel="0" max="11" min="10" style="0" width="22"/>
  </cols>
  <sheetData>
    <row r="1" customFormat="false" ht="15" hidden="false" customHeight="false" outlineLevel="0" collapsed="false">
      <c r="J1" s="0" t="s">
        <v>0</v>
      </c>
      <c r="K1" s="0" t="s">
        <v>1</v>
      </c>
    </row>
    <row r="2" customFormat="false" ht="33.75" hidden="false" customHeight="true" outlineLevel="0" collapsed="false">
      <c r="A2" s="1" t="s">
        <v>2</v>
      </c>
      <c r="B2" s="1"/>
      <c r="C2" s="1"/>
      <c r="D2" s="1"/>
      <c r="E2" s="1"/>
      <c r="F2" s="1"/>
      <c r="G2" s="1"/>
      <c r="H2" s="1"/>
      <c r="J2" s="2" t="s">
        <v>3</v>
      </c>
      <c r="K2" s="2" t="s">
        <v>4</v>
      </c>
    </row>
    <row r="3" customFormat="false" ht="18" hidden="false" customHeight="true" outlineLevel="0" collapsed="false">
      <c r="A3" s="3" t="s">
        <v>5</v>
      </c>
      <c r="B3" s="3"/>
      <c r="C3" s="3"/>
      <c r="D3" s="3"/>
      <c r="E3" s="3"/>
      <c r="F3" s="3"/>
      <c r="G3" s="3"/>
      <c r="H3" s="3"/>
      <c r="J3" s="2" t="s">
        <v>6</v>
      </c>
      <c r="K3" s="2" t="s">
        <v>7</v>
      </c>
    </row>
    <row r="4" customFormat="false" ht="15" hidden="false" customHeight="false" outlineLevel="0" collapsed="false">
      <c r="J4" s="0" t="s">
        <v>8</v>
      </c>
    </row>
    <row r="5" customFormat="false" ht="22.5" hidden="false" customHeight="true" outlineLevel="0" collapsed="false">
      <c r="A5" s="4" t="s">
        <v>9</v>
      </c>
      <c r="B5" s="4"/>
      <c r="C5" s="4"/>
      <c r="D5" s="4"/>
      <c r="E5" s="4"/>
      <c r="F5" s="4"/>
      <c r="G5" s="4"/>
      <c r="H5" s="4"/>
      <c r="J5" s="2" t="s">
        <v>10</v>
      </c>
    </row>
    <row r="6" customFormat="false" ht="21" hidden="false" customHeight="true" outlineLevel="0" collapsed="false">
      <c r="A6" s="5" t="s">
        <v>11</v>
      </c>
      <c r="B6" s="5"/>
      <c r="C6" s="6" t="s">
        <v>12</v>
      </c>
      <c r="D6" s="6"/>
      <c r="E6" s="5" t="s">
        <v>13</v>
      </c>
      <c r="F6" s="5"/>
      <c r="G6" s="6" t="s">
        <v>14</v>
      </c>
      <c r="H6" s="6"/>
    </row>
    <row r="7" customFormat="false" ht="21" hidden="false" customHeight="true" outlineLevel="0" collapsed="false">
      <c r="A7" s="5" t="s">
        <v>15</v>
      </c>
      <c r="B7" s="5"/>
      <c r="C7" s="6" t="s">
        <v>16</v>
      </c>
      <c r="D7" s="6"/>
      <c r="E7" s="5" t="s">
        <v>17</v>
      </c>
      <c r="F7" s="5"/>
      <c r="G7" s="6" t="s">
        <v>18</v>
      </c>
      <c r="H7" s="6"/>
    </row>
    <row r="8" customFormat="false" ht="21" hidden="false" customHeight="true" outlineLevel="0" collapsed="false">
      <c r="A8" s="5" t="s">
        <v>19</v>
      </c>
      <c r="B8" s="5"/>
      <c r="C8" s="6" t="s">
        <v>20</v>
      </c>
      <c r="D8" s="6"/>
      <c r="E8" s="5" t="s">
        <v>21</v>
      </c>
      <c r="F8" s="5"/>
      <c r="G8" s="7" t="n">
        <v>46197</v>
      </c>
      <c r="H8" s="7"/>
    </row>
    <row r="10" customFormat="false" ht="22.5" hidden="false" customHeight="true" outlineLevel="0" collapsed="false">
      <c r="A10" s="4" t="s">
        <v>22</v>
      </c>
      <c r="B10" s="4"/>
      <c r="C10" s="4"/>
      <c r="D10" s="4"/>
      <c r="E10" s="4"/>
      <c r="F10" s="4"/>
      <c r="G10" s="4"/>
      <c r="H10" s="4"/>
    </row>
    <row r="11" customFormat="false" ht="21" hidden="false" customHeight="true" outlineLevel="0" collapsed="false">
      <c r="A11" s="5" t="s">
        <v>23</v>
      </c>
      <c r="B11" s="5"/>
      <c r="C11" s="6" t="s">
        <v>0</v>
      </c>
      <c r="D11" s="6"/>
      <c r="E11" s="5" t="s">
        <v>24</v>
      </c>
      <c r="F11" s="5"/>
      <c r="G11" s="6" t="s">
        <v>25</v>
      </c>
      <c r="H11" s="6"/>
    </row>
    <row r="12" customFormat="false" ht="21" hidden="false" customHeight="true" outlineLevel="0" collapsed="false">
      <c r="A12" s="5" t="s">
        <v>26</v>
      </c>
      <c r="B12" s="5"/>
      <c r="C12" s="6" t="s">
        <v>27</v>
      </c>
      <c r="D12" s="6"/>
      <c r="E12" s="5" t="s">
        <v>28</v>
      </c>
      <c r="F12" s="5"/>
      <c r="G12" s="6" t="s">
        <v>29</v>
      </c>
      <c r="H12" s="6"/>
    </row>
    <row r="13" customFormat="false" ht="21" hidden="false" customHeight="true" outlineLevel="0" collapsed="false">
      <c r="A13" s="5" t="s">
        <v>30</v>
      </c>
      <c r="B13" s="5"/>
      <c r="C13" s="6" t="s">
        <v>1</v>
      </c>
      <c r="D13" s="6"/>
      <c r="E13" s="5" t="s">
        <v>31</v>
      </c>
      <c r="F13" s="5"/>
      <c r="G13" s="6" t="s">
        <v>32</v>
      </c>
      <c r="H13" s="6"/>
    </row>
    <row r="15" customFormat="false" ht="22.5" hidden="false" customHeight="true" outlineLevel="0" collapsed="false">
      <c r="A15" s="4" t="s">
        <v>33</v>
      </c>
      <c r="B15" s="4"/>
      <c r="C15" s="4"/>
      <c r="D15" s="4"/>
      <c r="E15" s="4"/>
      <c r="F15" s="4"/>
      <c r="G15" s="4"/>
      <c r="H15" s="4"/>
    </row>
    <row r="16" customFormat="false" ht="15.75" hidden="false" customHeight="true" outlineLevel="0" collapsed="false">
      <c r="A16" s="8" t="s">
        <v>34</v>
      </c>
      <c r="B16" s="8"/>
      <c r="C16" s="8" t="s">
        <v>35</v>
      </c>
      <c r="D16" s="8"/>
      <c r="E16" s="8" t="s">
        <v>36</v>
      </c>
      <c r="F16" s="8"/>
      <c r="G16" s="8" t="s">
        <v>37</v>
      </c>
      <c r="H16" s="8"/>
    </row>
    <row r="17" customFormat="false" ht="33.75" hidden="false" customHeight="true" outlineLevel="0" collapsed="false">
      <c r="A17" s="9" t="n">
        <f aca="false">SUMPRODUCT((Sichtprüfung!$C$8:$C$21&lt;&gt;"")*1)+SUMPRODUCT((Messungen!$B$8:$B$17&lt;&gt;"")*1)+SUMPRODUCT((Messungen!$B$24:$B$27&lt;&gt;"")*1)</f>
        <v>28</v>
      </c>
      <c r="B17" s="9"/>
      <c r="C17" s="9" t="n">
        <f aca="false">COUNTIF(Sichtprüfung!$C$8:$C$21,"Bestanden")+COUNTIF(Messungen!$F$8:$F$17,"Bestanden")+COUNTIF(Messungen!$F$24:$F$27,"Bestanden")</f>
        <v>25</v>
      </c>
      <c r="D17" s="9"/>
      <c r="E17" s="10" t="n">
        <f aca="false">COUNTIF(Sichtprüfung!$C$8:$C$21,"Mangel")+COUNTIF(Messungen!$F$8:$F$17,"Mangel")+COUNTIF(Messungen!$F$24:$F$27,"Mangel")</f>
        <v>2</v>
      </c>
      <c r="F17" s="10"/>
      <c r="G17" s="11" t="n">
        <f aca="false">COUNTIF(Sichtprüfung!$C$8:$C$21,"Offen")+SUMPRODUCT((Messungen!$B$8:$B$17&lt;&gt;"")*(Messungen!$F$8:$F$17=""))+SUMPRODUCT((Messungen!$B$24:$B$27&lt;&gt;"")*(Messungen!$F$24:$F$27=""))</f>
        <v>1</v>
      </c>
      <c r="H17" s="11"/>
    </row>
    <row r="19" customFormat="false" ht="31.5" hidden="false" customHeight="true" outlineLevel="0" collapsed="false">
      <c r="A19" s="12" t="s">
        <v>38</v>
      </c>
      <c r="B19" s="12"/>
      <c r="C19" s="12"/>
      <c r="D19" s="13" t="str">
        <f aca="false">IF($E$17&gt;0,"Nicht bestanden – Nacharbeit nötig",IF($G$17&gt;0,"Prüfung noch nicht abgeschlossen","Anlage freigegeben"))</f>
        <v>Nicht bestanden – Nacharbeit nötig</v>
      </c>
      <c r="E19" s="13"/>
      <c r="F19" s="13"/>
      <c r="G19" s="13"/>
      <c r="H19" s="13"/>
    </row>
    <row r="21" customFormat="false" ht="22.5" hidden="false" customHeight="true" outlineLevel="0" collapsed="false">
      <c r="A21" s="4" t="s">
        <v>39</v>
      </c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14" t="s">
        <v>40</v>
      </c>
      <c r="B22" s="14" t="s">
        <v>41</v>
      </c>
      <c r="C22" s="14"/>
      <c r="D22" s="14"/>
      <c r="E22" s="14" t="s">
        <v>42</v>
      </c>
      <c r="F22" s="14"/>
      <c r="G22" s="14" t="s">
        <v>43</v>
      </c>
      <c r="H22" s="14" t="s">
        <v>44</v>
      </c>
    </row>
    <row r="23" customFormat="false" ht="30" hidden="false" customHeight="true" outlineLevel="0" collapsed="false">
      <c r="A23" s="15" t="s">
        <v>45</v>
      </c>
      <c r="B23" s="16" t="s">
        <v>46</v>
      </c>
      <c r="C23" s="16"/>
      <c r="D23" s="16"/>
      <c r="E23" s="16" t="s">
        <v>47</v>
      </c>
      <c r="F23" s="16"/>
      <c r="G23" s="17" t="n">
        <v>46218</v>
      </c>
      <c r="H23" s="18" t="s">
        <v>48</v>
      </c>
    </row>
    <row r="24" customFormat="false" ht="30" hidden="false" customHeight="true" outlineLevel="0" collapsed="false">
      <c r="A24" s="15" t="s">
        <v>49</v>
      </c>
      <c r="B24" s="16" t="s">
        <v>50</v>
      </c>
      <c r="C24" s="16"/>
      <c r="D24" s="16"/>
      <c r="E24" s="16" t="s">
        <v>51</v>
      </c>
      <c r="F24" s="16"/>
      <c r="G24" s="17" t="n">
        <v>46218</v>
      </c>
      <c r="H24" s="18" t="s">
        <v>48</v>
      </c>
    </row>
    <row r="25" customFormat="false" ht="21.75" hidden="false" customHeight="true" outlineLevel="0" collapsed="false">
      <c r="A25" s="15"/>
      <c r="B25" s="16"/>
      <c r="C25" s="16"/>
      <c r="D25" s="16"/>
      <c r="E25" s="16"/>
      <c r="F25" s="16"/>
      <c r="G25" s="18"/>
      <c r="H25" s="18"/>
    </row>
    <row r="26" customFormat="false" ht="21.75" hidden="false" customHeight="true" outlineLevel="0" collapsed="false">
      <c r="A26" s="15"/>
      <c r="B26" s="16"/>
      <c r="C26" s="16"/>
      <c r="D26" s="16"/>
      <c r="E26" s="16"/>
      <c r="F26" s="16"/>
      <c r="G26" s="18"/>
      <c r="H26" s="18"/>
    </row>
    <row r="28" customFormat="false" ht="22.5" hidden="false" customHeight="true" outlineLevel="0" collapsed="false">
      <c r="A28" s="4" t="s">
        <v>52</v>
      </c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5" t="s">
        <v>53</v>
      </c>
      <c r="B29" s="5"/>
      <c r="C29" s="19" t="str">
        <f aca="false">$D$19</f>
        <v>Nicht bestanden – Nacharbeit nötig</v>
      </c>
      <c r="D29" s="19"/>
      <c r="E29" s="5" t="s">
        <v>21</v>
      </c>
      <c r="F29" s="5"/>
      <c r="G29" s="20" t="n">
        <f aca="false">$G$8</f>
        <v>46197</v>
      </c>
      <c r="H29" s="20"/>
    </row>
    <row r="31" customFormat="false" ht="30" hidden="false" customHeight="true" outlineLevel="0" collapsed="false">
      <c r="A31" s="21" t="s">
        <v>54</v>
      </c>
      <c r="B31" s="21"/>
      <c r="C31" s="21"/>
      <c r="D31" s="21"/>
      <c r="E31" s="21" t="s">
        <v>55</v>
      </c>
      <c r="F31" s="21"/>
      <c r="G31" s="21"/>
      <c r="H31" s="21"/>
    </row>
    <row r="33" customFormat="false" ht="22.5" hidden="false" customHeight="true" outlineLevel="0" collapsed="false">
      <c r="A33" s="4" t="s">
        <v>56</v>
      </c>
      <c r="B33" s="4"/>
      <c r="C33" s="4"/>
      <c r="D33" s="4"/>
      <c r="E33" s="4"/>
      <c r="F33" s="4"/>
      <c r="G33" s="4"/>
      <c r="H33" s="4"/>
    </row>
    <row r="34" customFormat="false" ht="25.5" hidden="false" customHeight="true" outlineLevel="0" collapsed="false">
      <c r="A34" s="22" t="s">
        <v>57</v>
      </c>
      <c r="B34" s="22"/>
      <c r="C34" s="22"/>
      <c r="D34" s="22"/>
      <c r="E34" s="22"/>
      <c r="F34" s="22"/>
      <c r="G34" s="22"/>
      <c r="H34" s="22"/>
    </row>
    <row r="35" customFormat="false" ht="25.5" hidden="false" customHeight="true" outlineLevel="0" collapsed="false">
      <c r="A35" s="22" t="s">
        <v>58</v>
      </c>
      <c r="B35" s="22"/>
      <c r="C35" s="22"/>
      <c r="D35" s="22"/>
      <c r="E35" s="22"/>
      <c r="F35" s="22"/>
      <c r="G35" s="22"/>
      <c r="H35" s="22"/>
    </row>
    <row r="36" customFormat="false" ht="25.5" hidden="false" customHeight="true" outlineLevel="0" collapsed="false">
      <c r="A36" s="22" t="s">
        <v>59</v>
      </c>
      <c r="B36" s="22"/>
      <c r="C36" s="22"/>
      <c r="D36" s="22"/>
      <c r="E36" s="22"/>
      <c r="F36" s="22"/>
      <c r="G36" s="22"/>
      <c r="H36" s="22"/>
    </row>
  </sheetData>
  <mergeCells count="61">
    <mergeCell ref="A2:H2"/>
    <mergeCell ref="A3:H3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9:C19"/>
    <mergeCell ref="D19:H19"/>
    <mergeCell ref="A21:H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A28:H28"/>
    <mergeCell ref="A29:B29"/>
    <mergeCell ref="C29:D29"/>
    <mergeCell ref="E29:F29"/>
    <mergeCell ref="G29:H29"/>
    <mergeCell ref="A31:D31"/>
    <mergeCell ref="E31:H31"/>
    <mergeCell ref="A33:H33"/>
    <mergeCell ref="A34:H34"/>
    <mergeCell ref="A35:H35"/>
    <mergeCell ref="A36:H36"/>
  </mergeCells>
  <conditionalFormatting sqref="D19">
    <cfRule type="expression" priority="2" aboveAverage="0" equalAverage="0" bottom="0" percent="0" rank="0" text="" dxfId="0">
      <formula>ISNUMBER(SEARCH("Nicht bestanden",$D$19))</formula>
    </cfRule>
    <cfRule type="expression" priority="3" aboveAverage="0" equalAverage="0" bottom="0" percent="0" rank="0" text="" dxfId="1">
      <formula>ISNUMBER(SEARCH("abgeschlossen",$D$19))</formula>
    </cfRule>
    <cfRule type="expression" priority="4" aboveAverage="0" equalAverage="0" bottom="0" percent="0" rank="0" text="" dxfId="2">
      <formula>ISNUMBER(SEARCH("freigegeben",$D$19))</formula>
    </cfRule>
  </conditionalFormatting>
  <conditionalFormatting sqref="H23:H26">
    <cfRule type="cellIs" priority="5" operator="equal" aboveAverage="0" equalAverage="0" bottom="0" percent="0" rank="0" text="" dxfId="3">
      <formula>"erledigt"</formula>
    </cfRule>
    <cfRule type="cellIs" priority="6" operator="equal" aboveAverage="0" equalAverage="0" bottom="0" percent="0" rank="0" text="" dxfId="4">
      <formula>"offen"</formula>
    </cfRule>
    <cfRule type="cellIs" priority="7" operator="equal" aboveAverage="0" equalAverage="0" bottom="0" percent="0" rank="0" text="" dxfId="5">
      <formula>"in Bearbeitung"</formula>
    </cfRule>
  </conditionalFormatting>
  <dataValidations count="3">
    <dataValidation allowBlank="true" errorStyle="stop" operator="between" showDropDown="false" showErrorMessage="false" showInputMessage="false" sqref="C11" type="list">
      <formula1>$J$1:$J$5</formula1>
      <formula2>0</formula2>
    </dataValidation>
    <dataValidation allowBlank="true" errorStyle="stop" operator="between" showDropDown="false" showErrorMessage="false" showInputMessage="false" sqref="C13" type="list">
      <formula1>$K$1:$K$3</formula1>
      <formula2>0</formula2>
    </dataValidation>
    <dataValidation allowBlank="true" errorStyle="stop" operator="between" showDropDown="false" showErrorMessage="false" showInputMessage="false" sqref="H23:H26" type="list">
      <formula1>"offen,in Bearbeitung,erledigt"</formula1>
      <formula2>0</formula2>
    </dataValidation>
  </dataValidations>
  <printOptions headings="false" gridLines="false" gridLinesSet="true" horizontalCentered="true" verticalCentered="false"/>
  <pageMargins left="0.4" right="0.4" top="0.4" bottom="0.4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true"/>
  </sheetPr>
  <dimension ref="A1:F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58"/>
    <col collapsed="false" customWidth="true" hidden="false" outlineLevel="0" max="3" min="3" style="0" width="18"/>
    <col collapsed="false" customWidth="true" hidden="false" outlineLevel="0" max="4" min="4" style="0" width="40"/>
    <col collapsed="false" customWidth="true" hidden="true" outlineLevel="0" max="6" min="6" style="0" width="22"/>
  </cols>
  <sheetData>
    <row r="1" customFormat="false" ht="15" hidden="false" customHeight="false" outlineLevel="0" collapsed="false">
      <c r="F1" s="0" t="s">
        <v>35</v>
      </c>
    </row>
    <row r="2" customFormat="false" ht="33.75" hidden="false" customHeight="true" outlineLevel="0" collapsed="false">
      <c r="A2" s="1" t="s">
        <v>60</v>
      </c>
      <c r="B2" s="1"/>
      <c r="C2" s="1"/>
      <c r="D2" s="1"/>
      <c r="F2" s="2" t="s">
        <v>61</v>
      </c>
    </row>
    <row r="3" customFormat="false" ht="18" hidden="false" customHeight="true" outlineLevel="0" collapsed="false">
      <c r="A3" s="3" t="s">
        <v>62</v>
      </c>
      <c r="B3" s="3"/>
      <c r="C3" s="3"/>
      <c r="D3" s="3"/>
      <c r="F3" s="2" t="s">
        <v>37</v>
      </c>
    </row>
    <row r="4" customFormat="false" ht="16.5" hidden="false" customHeight="true" outlineLevel="0" collapsed="false">
      <c r="A4" s="23" t="str">
        <f aca="false">" Objekt: "&amp;Prüfprotokoll!$C$6&amp;"      Prüfer: "&amp;Prüfprotokoll!$G$11&amp;"      Datum: "&amp;TEXT(DAY(Prüfprotokoll!$G$8),"00")&amp;"."&amp;TEXT(MONTH(Prüfprotokoll!$G$8),"00")&amp;"."&amp;YEAR(Prüfprotokoll!$G$8)</f>
        <v> Objekt: Bürogebäude Nordflügel      Prüfer: M. Hollmann      Datum: 24.06.2026</v>
      </c>
      <c r="B4" s="23"/>
      <c r="C4" s="23"/>
      <c r="D4" s="23"/>
      <c r="F4" s="2" t="s">
        <v>63</v>
      </c>
    </row>
    <row r="6" customFormat="false" ht="22.5" hidden="false" customHeight="true" outlineLevel="0" collapsed="false">
      <c r="A6" s="4" t="s">
        <v>64</v>
      </c>
      <c r="B6" s="4"/>
      <c r="C6" s="4"/>
      <c r="D6" s="4"/>
    </row>
    <row r="7" customFormat="false" ht="21.75" hidden="false" customHeight="true" outlineLevel="0" collapsed="false">
      <c r="A7" s="14" t="s">
        <v>40</v>
      </c>
      <c r="B7" s="24" t="s">
        <v>65</v>
      </c>
      <c r="C7" s="14" t="s">
        <v>44</v>
      </c>
      <c r="D7" s="24" t="s">
        <v>66</v>
      </c>
    </row>
    <row r="8" customFormat="false" ht="24" hidden="false" customHeight="true" outlineLevel="0" collapsed="false">
      <c r="A8" s="15" t="s">
        <v>67</v>
      </c>
      <c r="B8" s="25" t="s">
        <v>68</v>
      </c>
      <c r="C8" s="26" t="s">
        <v>35</v>
      </c>
      <c r="D8" s="25"/>
    </row>
    <row r="9" customFormat="false" ht="24" hidden="false" customHeight="true" outlineLevel="0" collapsed="false">
      <c r="A9" s="15" t="s">
        <v>69</v>
      </c>
      <c r="B9" s="27" t="s">
        <v>70</v>
      </c>
      <c r="C9" s="26" t="s">
        <v>35</v>
      </c>
      <c r="D9" s="27"/>
    </row>
    <row r="10" customFormat="false" ht="24" hidden="false" customHeight="true" outlineLevel="0" collapsed="false">
      <c r="A10" s="15" t="s">
        <v>71</v>
      </c>
      <c r="B10" s="25" t="s">
        <v>72</v>
      </c>
      <c r="C10" s="26" t="s">
        <v>35</v>
      </c>
      <c r="D10" s="25" t="s">
        <v>73</v>
      </c>
    </row>
    <row r="11" customFormat="false" ht="24" hidden="false" customHeight="true" outlineLevel="0" collapsed="false">
      <c r="A11" s="15" t="s">
        <v>74</v>
      </c>
      <c r="B11" s="27" t="s">
        <v>75</v>
      </c>
      <c r="C11" s="26" t="s">
        <v>35</v>
      </c>
      <c r="D11" s="27"/>
    </row>
    <row r="12" customFormat="false" ht="24" hidden="false" customHeight="true" outlineLevel="0" collapsed="false">
      <c r="A12" s="15" t="s">
        <v>76</v>
      </c>
      <c r="B12" s="25" t="s">
        <v>77</v>
      </c>
      <c r="C12" s="26" t="s">
        <v>35</v>
      </c>
      <c r="D12" s="25"/>
    </row>
    <row r="13" customFormat="false" ht="24" hidden="false" customHeight="true" outlineLevel="0" collapsed="false">
      <c r="A13" s="15" t="s">
        <v>78</v>
      </c>
      <c r="B13" s="27" t="s">
        <v>79</v>
      </c>
      <c r="C13" s="26" t="s">
        <v>35</v>
      </c>
      <c r="D13" s="27"/>
    </row>
    <row r="14" customFormat="false" ht="24" hidden="false" customHeight="true" outlineLevel="0" collapsed="false">
      <c r="A14" s="15" t="s">
        <v>80</v>
      </c>
      <c r="B14" s="25" t="s">
        <v>81</v>
      </c>
      <c r="C14" s="26" t="s">
        <v>35</v>
      </c>
      <c r="D14" s="25"/>
    </row>
    <row r="15" customFormat="false" ht="24" hidden="false" customHeight="true" outlineLevel="0" collapsed="false">
      <c r="A15" s="15" t="s">
        <v>82</v>
      </c>
      <c r="B15" s="27" t="s">
        <v>83</v>
      </c>
      <c r="C15" s="26" t="s">
        <v>35</v>
      </c>
      <c r="D15" s="27"/>
    </row>
    <row r="16" customFormat="false" ht="24" hidden="false" customHeight="true" outlineLevel="0" collapsed="false">
      <c r="A16" s="15" t="s">
        <v>84</v>
      </c>
      <c r="B16" s="25" t="s">
        <v>85</v>
      </c>
      <c r="C16" s="26" t="s">
        <v>35</v>
      </c>
      <c r="D16" s="25"/>
    </row>
    <row r="17" customFormat="false" ht="24" hidden="false" customHeight="true" outlineLevel="0" collapsed="false">
      <c r="A17" s="15" t="s">
        <v>86</v>
      </c>
      <c r="B17" s="27" t="s">
        <v>87</v>
      </c>
      <c r="C17" s="26" t="s">
        <v>61</v>
      </c>
      <c r="D17" s="27" t="s">
        <v>88</v>
      </c>
    </row>
    <row r="18" customFormat="false" ht="24" hidden="false" customHeight="true" outlineLevel="0" collapsed="false">
      <c r="A18" s="15" t="s">
        <v>89</v>
      </c>
      <c r="B18" s="25" t="s">
        <v>90</v>
      </c>
      <c r="C18" s="26" t="s">
        <v>35</v>
      </c>
      <c r="D18" s="25"/>
    </row>
    <row r="19" customFormat="false" ht="24" hidden="false" customHeight="true" outlineLevel="0" collapsed="false">
      <c r="A19" s="15" t="s">
        <v>91</v>
      </c>
      <c r="B19" s="27" t="s">
        <v>92</v>
      </c>
      <c r="C19" s="26" t="s">
        <v>37</v>
      </c>
      <c r="D19" s="27" t="s">
        <v>93</v>
      </c>
    </row>
    <row r="20" customFormat="false" ht="24" hidden="false" customHeight="true" outlineLevel="0" collapsed="false">
      <c r="A20" s="15" t="s">
        <v>94</v>
      </c>
      <c r="B20" s="25" t="s">
        <v>95</v>
      </c>
      <c r="C20" s="26" t="s">
        <v>35</v>
      </c>
      <c r="D20" s="25"/>
    </row>
    <row r="21" customFormat="false" ht="24" hidden="false" customHeight="true" outlineLevel="0" collapsed="false">
      <c r="A21" s="15" t="s">
        <v>96</v>
      </c>
      <c r="B21" s="27" t="s">
        <v>97</v>
      </c>
      <c r="C21" s="26" t="s">
        <v>35</v>
      </c>
      <c r="D21" s="27"/>
    </row>
    <row r="22" customFormat="false" ht="21.75" hidden="false" customHeight="true" outlineLevel="0" collapsed="false">
      <c r="A22" s="15"/>
      <c r="B22" s="25"/>
      <c r="C22" s="26"/>
      <c r="D22" s="25"/>
    </row>
    <row r="23" customFormat="false" ht="21.75" hidden="false" customHeight="true" outlineLevel="0" collapsed="false">
      <c r="A23" s="15"/>
      <c r="B23" s="27"/>
      <c r="C23" s="26"/>
      <c r="D23" s="27"/>
    </row>
    <row r="24" customFormat="false" ht="21.75" hidden="false" customHeight="true" outlineLevel="0" collapsed="false">
      <c r="A24" s="28" t="s">
        <v>98</v>
      </c>
      <c r="B24" s="28"/>
      <c r="C24" s="29" t="str">
        <f aca="false">COUNTIF($C$8:$C$21,"Bestanden")&amp;" Bestanden"</f>
        <v>12 Bestanden</v>
      </c>
      <c r="D24" s="29" t="str">
        <f aca="false">COUNTIF($C$8:$C$21,"Mangel")&amp;" Mängel · "&amp;COUNTIF($C$8:$C$21,"Offen")&amp;" offen"</f>
        <v>1 Mängel · 1 offen</v>
      </c>
    </row>
  </sheetData>
  <autoFilter ref="A7:D21"/>
  <mergeCells count="5">
    <mergeCell ref="A2:D2"/>
    <mergeCell ref="A3:D3"/>
    <mergeCell ref="A4:D4"/>
    <mergeCell ref="A6:D6"/>
    <mergeCell ref="A24:B24"/>
  </mergeCells>
  <conditionalFormatting sqref="C8:C21">
    <cfRule type="cellIs" priority="2" operator="equal" aboveAverage="0" equalAverage="0" bottom="0" percent="0" rank="0" text="" dxfId="17">
      <formula>"Bestanden"</formula>
    </cfRule>
    <cfRule type="cellIs" priority="3" operator="equal" aboveAverage="0" equalAverage="0" bottom="0" percent="0" rank="0" text="" dxfId="18">
      <formula>"Mangel"</formula>
    </cfRule>
    <cfRule type="cellIs" priority="4" operator="equal" aboveAverage="0" equalAverage="0" bottom="0" percent="0" rank="0" text="" dxfId="19">
      <formula>"Offen"</formula>
    </cfRule>
    <cfRule type="cellIs" priority="5" operator="equal" aboveAverage="0" equalAverage="0" bottom="0" percent="0" rank="0" text="" dxfId="20">
      <formula>"Nicht zutreffend"</formula>
    </cfRule>
  </conditionalFormatting>
  <dataValidations count="1">
    <dataValidation allowBlank="true" errorStyle="stop" operator="between" showDropDown="false" showErrorMessage="false" showInputMessage="false" sqref="C8:C21" type="list">
      <formula1>$F$1:$F$4</formula1>
      <formula2>0</formula2>
    </dataValidation>
  </dataValidations>
  <printOptions headings="false" gridLines="false" gridLinesSet="true" horizontalCentered="true" verticalCentered="false"/>
  <pageMargins left="0.4" right="0.4" top="0.4" bottom="0.4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true"/>
  </sheetPr>
  <dimension ref="A1:I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26"/>
    <col collapsed="false" customWidth="true" hidden="true" outlineLevel="0" max="9" min="9" style="0" width="20"/>
  </cols>
  <sheetData>
    <row r="1" customFormat="false" ht="15" hidden="false" customHeight="false" outlineLevel="0" collapsed="false">
      <c r="I1" s="0" t="s">
        <v>35</v>
      </c>
    </row>
    <row r="2" customFormat="false" ht="33.75" hidden="false" customHeight="true" outlineLevel="0" collapsed="false">
      <c r="A2" s="1" t="s">
        <v>99</v>
      </c>
      <c r="B2" s="1"/>
      <c r="C2" s="1"/>
      <c r="D2" s="1"/>
      <c r="E2" s="1"/>
      <c r="F2" s="1"/>
      <c r="G2" s="1"/>
      <c r="I2" s="2" t="s">
        <v>61</v>
      </c>
    </row>
    <row r="3" customFormat="false" ht="18" hidden="false" customHeight="true" outlineLevel="0" collapsed="false">
      <c r="A3" s="3" t="s">
        <v>100</v>
      </c>
      <c r="B3" s="3"/>
      <c r="C3" s="3"/>
      <c r="D3" s="3"/>
      <c r="E3" s="3"/>
      <c r="F3" s="3"/>
      <c r="G3" s="3"/>
      <c r="I3" s="2" t="s">
        <v>37</v>
      </c>
    </row>
    <row r="4" customFormat="false" ht="16.5" hidden="false" customHeight="true" outlineLevel="0" collapsed="false">
      <c r="A4" s="23" t="str">
        <f aca="false">" Objekt: "&amp;Prüfprotokoll!$C$6&amp;"      Netzform: "&amp;Prüfprotokoll!$C$11&amp;"      Nennspannung: "&amp;Prüfprotokoll!$C$12&amp;"      Datum: "&amp;TEXT(DAY(Prüfprotokoll!$G$8),"00")&amp;"."&amp;TEXT(MONTH(Prüfprotokoll!$G$8),"00")&amp;"."&amp;YEAR(Prüfprotokoll!$G$8)</f>
        <v> Objekt: Bürogebäude Nordflügel      Netzform: TN-C-S      Nennspannung: 230/400 V · 50 Hz      Datum: 24.06.2026</v>
      </c>
      <c r="B4" s="23"/>
      <c r="C4" s="23"/>
      <c r="D4" s="23"/>
      <c r="E4" s="23"/>
      <c r="F4" s="23"/>
      <c r="G4" s="23"/>
      <c r="I4" s="2" t="s">
        <v>63</v>
      </c>
    </row>
    <row r="6" customFormat="false" ht="22.5" hidden="false" customHeight="true" outlineLevel="0" collapsed="false">
      <c r="A6" s="4" t="s">
        <v>101</v>
      </c>
      <c r="B6" s="4"/>
      <c r="C6" s="4"/>
      <c r="D6" s="4"/>
      <c r="E6" s="4"/>
      <c r="F6" s="4"/>
      <c r="G6" s="4"/>
    </row>
    <row r="7" customFormat="false" ht="21.75" hidden="false" customHeight="true" outlineLevel="0" collapsed="false">
      <c r="A7" s="14" t="s">
        <v>40</v>
      </c>
      <c r="B7" s="24" t="s">
        <v>102</v>
      </c>
      <c r="C7" s="24" t="s">
        <v>103</v>
      </c>
      <c r="D7" s="14" t="s">
        <v>104</v>
      </c>
      <c r="E7" s="14" t="s">
        <v>105</v>
      </c>
      <c r="F7" s="14" t="s">
        <v>106</v>
      </c>
      <c r="G7" s="24" t="s">
        <v>66</v>
      </c>
    </row>
    <row r="8" customFormat="false" ht="21.75" hidden="false" customHeight="true" outlineLevel="0" collapsed="false">
      <c r="A8" s="15" t="s">
        <v>107</v>
      </c>
      <c r="B8" s="30" t="s">
        <v>108</v>
      </c>
      <c r="C8" s="31" t="s">
        <v>109</v>
      </c>
      <c r="D8" s="18" t="s">
        <v>110</v>
      </c>
      <c r="E8" s="26" t="s">
        <v>111</v>
      </c>
      <c r="F8" s="26" t="s">
        <v>35</v>
      </c>
      <c r="G8" s="32"/>
    </row>
    <row r="9" customFormat="false" ht="21.75" hidden="false" customHeight="true" outlineLevel="0" collapsed="false">
      <c r="A9" s="15" t="s">
        <v>112</v>
      </c>
      <c r="B9" s="33" t="s">
        <v>113</v>
      </c>
      <c r="C9" s="31" t="s">
        <v>114</v>
      </c>
      <c r="D9" s="18" t="s">
        <v>110</v>
      </c>
      <c r="E9" s="26" t="s">
        <v>115</v>
      </c>
      <c r="F9" s="26" t="s">
        <v>35</v>
      </c>
      <c r="G9" s="34"/>
    </row>
    <row r="10" customFormat="false" ht="21.75" hidden="false" customHeight="true" outlineLevel="0" collapsed="false">
      <c r="A10" s="15" t="s">
        <v>116</v>
      </c>
      <c r="B10" s="30" t="s">
        <v>117</v>
      </c>
      <c r="C10" s="31" t="s">
        <v>118</v>
      </c>
      <c r="D10" s="18" t="s">
        <v>119</v>
      </c>
      <c r="E10" s="26" t="s">
        <v>120</v>
      </c>
      <c r="F10" s="26" t="s">
        <v>35</v>
      </c>
      <c r="G10" s="32"/>
    </row>
    <row r="11" customFormat="false" ht="21.75" hidden="false" customHeight="true" outlineLevel="0" collapsed="false">
      <c r="A11" s="15" t="s">
        <v>121</v>
      </c>
      <c r="B11" s="33" t="s">
        <v>117</v>
      </c>
      <c r="C11" s="31" t="s">
        <v>122</v>
      </c>
      <c r="D11" s="18" t="s">
        <v>119</v>
      </c>
      <c r="E11" s="26" t="s">
        <v>123</v>
      </c>
      <c r="F11" s="26" t="s">
        <v>35</v>
      </c>
      <c r="G11" s="34"/>
    </row>
    <row r="12" customFormat="false" ht="21.75" hidden="false" customHeight="true" outlineLevel="0" collapsed="false">
      <c r="A12" s="15" t="s">
        <v>124</v>
      </c>
      <c r="B12" s="30" t="s">
        <v>117</v>
      </c>
      <c r="C12" s="31" t="s">
        <v>125</v>
      </c>
      <c r="D12" s="18" t="s">
        <v>119</v>
      </c>
      <c r="E12" s="26" t="s">
        <v>126</v>
      </c>
      <c r="F12" s="26" t="s">
        <v>61</v>
      </c>
      <c r="G12" s="32" t="s">
        <v>127</v>
      </c>
    </row>
    <row r="13" customFormat="false" ht="21.75" hidden="false" customHeight="true" outlineLevel="0" collapsed="false">
      <c r="A13" s="15" t="s">
        <v>128</v>
      </c>
      <c r="B13" s="33" t="s">
        <v>117</v>
      </c>
      <c r="C13" s="31" t="s">
        <v>129</v>
      </c>
      <c r="D13" s="18" t="s">
        <v>119</v>
      </c>
      <c r="E13" s="26" t="s">
        <v>130</v>
      </c>
      <c r="F13" s="26" t="s">
        <v>35</v>
      </c>
      <c r="G13" s="34"/>
    </row>
    <row r="14" customFormat="false" ht="21.75" hidden="false" customHeight="true" outlineLevel="0" collapsed="false">
      <c r="A14" s="15" t="s">
        <v>131</v>
      </c>
      <c r="B14" s="30" t="s">
        <v>132</v>
      </c>
      <c r="C14" s="31" t="s">
        <v>118</v>
      </c>
      <c r="D14" s="18" t="s">
        <v>133</v>
      </c>
      <c r="E14" s="26" t="s">
        <v>134</v>
      </c>
      <c r="F14" s="26" t="s">
        <v>35</v>
      </c>
      <c r="G14" s="32" t="s">
        <v>135</v>
      </c>
    </row>
    <row r="15" customFormat="false" ht="21.75" hidden="false" customHeight="true" outlineLevel="0" collapsed="false">
      <c r="A15" s="15" t="s">
        <v>136</v>
      </c>
      <c r="B15" s="33" t="s">
        <v>132</v>
      </c>
      <c r="C15" s="31" t="s">
        <v>137</v>
      </c>
      <c r="D15" s="18" t="s">
        <v>138</v>
      </c>
      <c r="E15" s="26" t="s">
        <v>139</v>
      </c>
      <c r="F15" s="26" t="s">
        <v>35</v>
      </c>
      <c r="G15" s="34"/>
    </row>
    <row r="16" customFormat="false" ht="21.75" hidden="false" customHeight="true" outlineLevel="0" collapsed="false">
      <c r="A16" s="15" t="s">
        <v>140</v>
      </c>
      <c r="B16" s="30" t="s">
        <v>141</v>
      </c>
      <c r="C16" s="31" t="s">
        <v>142</v>
      </c>
      <c r="D16" s="18" t="s">
        <v>143</v>
      </c>
      <c r="E16" s="26" t="s">
        <v>144</v>
      </c>
      <c r="F16" s="26" t="s">
        <v>35</v>
      </c>
      <c r="G16" s="32"/>
    </row>
    <row r="17" customFormat="false" ht="21.75" hidden="false" customHeight="true" outlineLevel="0" collapsed="false">
      <c r="A17" s="15" t="s">
        <v>145</v>
      </c>
      <c r="B17" s="33" t="s">
        <v>146</v>
      </c>
      <c r="C17" s="31" t="s">
        <v>137</v>
      </c>
      <c r="D17" s="18" t="s">
        <v>147</v>
      </c>
      <c r="E17" s="26" t="s">
        <v>148</v>
      </c>
      <c r="F17" s="26" t="s">
        <v>35</v>
      </c>
      <c r="G17" s="34"/>
    </row>
    <row r="18" customFormat="false" ht="21.75" hidden="false" customHeight="true" outlineLevel="0" collapsed="false">
      <c r="A18" s="15" t="s">
        <v>149</v>
      </c>
      <c r="B18" s="35"/>
      <c r="C18" s="18"/>
      <c r="D18" s="18"/>
      <c r="E18" s="18"/>
      <c r="F18" s="18"/>
      <c r="G18" s="35"/>
    </row>
    <row r="19" customFormat="false" ht="21.75" hidden="false" customHeight="true" outlineLevel="0" collapsed="false">
      <c r="A19" s="15" t="s">
        <v>150</v>
      </c>
      <c r="B19" s="36"/>
      <c r="C19" s="18"/>
      <c r="D19" s="18"/>
      <c r="E19" s="18"/>
      <c r="F19" s="18"/>
      <c r="G19" s="36"/>
    </row>
    <row r="20" customFormat="false" ht="21.75" hidden="false" customHeight="true" outlineLevel="0" collapsed="false">
      <c r="A20" s="28" t="s">
        <v>151</v>
      </c>
      <c r="B20" s="28"/>
      <c r="C20" s="28"/>
      <c r="D20" s="29" t="str">
        <f aca="false">COUNTIF($F$8:$F$19,"Bestanden")&amp;" Best."</f>
        <v>9 Best.</v>
      </c>
      <c r="E20" s="29"/>
      <c r="F20" s="29" t="str">
        <f aca="false">COUNTIF($F$8:$F$19,"Mangel")&amp;" Mängel"</f>
        <v>1 Mängel</v>
      </c>
      <c r="G20" s="29"/>
    </row>
    <row r="22" customFormat="false" ht="22.5" hidden="false" customHeight="true" outlineLevel="0" collapsed="false">
      <c r="A22" s="4" t="s">
        <v>152</v>
      </c>
      <c r="B22" s="4"/>
      <c r="C22" s="4"/>
      <c r="D22" s="4"/>
      <c r="E22" s="4"/>
      <c r="F22" s="4"/>
      <c r="G22" s="4"/>
    </row>
    <row r="23" customFormat="false" ht="21.75" hidden="false" customHeight="true" outlineLevel="0" collapsed="false">
      <c r="A23" s="14" t="s">
        <v>40</v>
      </c>
      <c r="B23" s="24" t="s">
        <v>153</v>
      </c>
      <c r="C23" s="14" t="s">
        <v>154</v>
      </c>
      <c r="D23" s="14" t="s">
        <v>155</v>
      </c>
      <c r="E23" s="14" t="s">
        <v>156</v>
      </c>
      <c r="F23" s="14" t="s">
        <v>106</v>
      </c>
      <c r="G23" s="24" t="s">
        <v>66</v>
      </c>
    </row>
    <row r="24" customFormat="false" ht="21.75" hidden="false" customHeight="true" outlineLevel="0" collapsed="false">
      <c r="A24" s="15" t="s">
        <v>157</v>
      </c>
      <c r="B24" s="30" t="s">
        <v>158</v>
      </c>
      <c r="C24" s="18" t="s">
        <v>159</v>
      </c>
      <c r="D24" s="18" t="n">
        <v>30</v>
      </c>
      <c r="E24" s="26" t="n">
        <v>24</v>
      </c>
      <c r="F24" s="26" t="s">
        <v>35</v>
      </c>
      <c r="G24" s="32" t="s">
        <v>160</v>
      </c>
    </row>
    <row r="25" customFormat="false" ht="21.75" hidden="false" customHeight="true" outlineLevel="0" collapsed="false">
      <c r="A25" s="15" t="s">
        <v>161</v>
      </c>
      <c r="B25" s="33" t="s">
        <v>162</v>
      </c>
      <c r="C25" s="18" t="s">
        <v>159</v>
      </c>
      <c r="D25" s="18" t="n">
        <v>30</v>
      </c>
      <c r="E25" s="26" t="n">
        <v>19</v>
      </c>
      <c r="F25" s="26" t="s">
        <v>35</v>
      </c>
      <c r="G25" s="34"/>
    </row>
    <row r="26" customFormat="false" ht="21.75" hidden="false" customHeight="true" outlineLevel="0" collapsed="false">
      <c r="A26" s="15" t="s">
        <v>163</v>
      </c>
      <c r="B26" s="30" t="s">
        <v>164</v>
      </c>
      <c r="C26" s="18" t="s">
        <v>159</v>
      </c>
      <c r="D26" s="18" t="n">
        <v>30</v>
      </c>
      <c r="E26" s="26" t="n">
        <v>210</v>
      </c>
      <c r="F26" s="26" t="s">
        <v>35</v>
      </c>
      <c r="G26" s="32"/>
    </row>
    <row r="27" customFormat="false" ht="21.75" hidden="false" customHeight="true" outlineLevel="0" collapsed="false">
      <c r="A27" s="15" t="s">
        <v>165</v>
      </c>
      <c r="B27" s="33" t="s">
        <v>166</v>
      </c>
      <c r="C27" s="18" t="s">
        <v>167</v>
      </c>
      <c r="D27" s="18" t="n">
        <v>30</v>
      </c>
      <c r="E27" s="26" t="n">
        <v>41</v>
      </c>
      <c r="F27" s="26" t="s">
        <v>35</v>
      </c>
      <c r="G27" s="34"/>
    </row>
    <row r="28" customFormat="false" ht="21.75" hidden="false" customHeight="true" outlineLevel="0" collapsed="false">
      <c r="A28" s="15" t="s">
        <v>168</v>
      </c>
      <c r="B28" s="35"/>
      <c r="C28" s="18"/>
      <c r="D28" s="18"/>
      <c r="E28" s="18"/>
      <c r="F28" s="18"/>
      <c r="G28" s="35"/>
    </row>
    <row r="29" customFormat="false" ht="21.75" hidden="false" customHeight="true" outlineLevel="0" collapsed="false">
      <c r="A29" s="28" t="s">
        <v>169</v>
      </c>
      <c r="B29" s="28"/>
      <c r="C29" s="28"/>
      <c r="D29" s="29" t="str">
        <f aca="false">COUNTIF($F$24:$F$27,"Bestanden")&amp;" Best."</f>
        <v>4 Best.</v>
      </c>
      <c r="E29" s="29"/>
      <c r="F29" s="29" t="str">
        <f aca="false">COUNTIF($F$24:$F$27,"Mangel")&amp;" Mängel"</f>
        <v>0 Mängel</v>
      </c>
      <c r="G29" s="29"/>
    </row>
    <row r="31" customFormat="false" ht="22.5" hidden="false" customHeight="true" outlineLevel="0" collapsed="false">
      <c r="A31" s="4" t="s">
        <v>56</v>
      </c>
      <c r="B31" s="4"/>
      <c r="C31" s="4"/>
      <c r="D31" s="4"/>
      <c r="E31" s="4"/>
      <c r="F31" s="4"/>
      <c r="G31" s="4"/>
    </row>
    <row r="32" customFormat="false" ht="13.5" hidden="false" customHeight="true" outlineLevel="0" collapsed="false">
      <c r="A32" s="37" t="s">
        <v>170</v>
      </c>
      <c r="B32" s="37"/>
      <c r="C32" s="37"/>
      <c r="D32" s="37"/>
      <c r="E32" s="37"/>
      <c r="F32" s="37"/>
      <c r="G32" s="37"/>
    </row>
    <row r="33" customFormat="false" ht="13.5" hidden="false" customHeight="true" outlineLevel="0" collapsed="false">
      <c r="A33" s="37" t="s">
        <v>171</v>
      </c>
      <c r="B33" s="37"/>
      <c r="C33" s="37"/>
      <c r="D33" s="37"/>
      <c r="E33" s="37"/>
      <c r="F33" s="37"/>
      <c r="G33" s="37"/>
    </row>
    <row r="34" customFormat="false" ht="13.5" hidden="false" customHeight="true" outlineLevel="0" collapsed="false">
      <c r="A34" s="37" t="s">
        <v>172</v>
      </c>
      <c r="B34" s="37"/>
      <c r="C34" s="37"/>
      <c r="D34" s="37"/>
      <c r="E34" s="37"/>
      <c r="F34" s="37"/>
      <c r="G34" s="37"/>
    </row>
  </sheetData>
  <mergeCells count="15">
    <mergeCell ref="A2:G2"/>
    <mergeCell ref="A3:G3"/>
    <mergeCell ref="A4:G4"/>
    <mergeCell ref="A6:G6"/>
    <mergeCell ref="A20:C20"/>
    <mergeCell ref="D20:E20"/>
    <mergeCell ref="F20:G20"/>
    <mergeCell ref="A22:G22"/>
    <mergeCell ref="A29:C29"/>
    <mergeCell ref="D29:E29"/>
    <mergeCell ref="F29:G29"/>
    <mergeCell ref="A31:G31"/>
    <mergeCell ref="A32:G32"/>
    <mergeCell ref="A33:G33"/>
    <mergeCell ref="A34:G34"/>
  </mergeCells>
  <conditionalFormatting sqref="F8:F19">
    <cfRule type="cellIs" priority="2" operator="equal" aboveAverage="0" equalAverage="0" bottom="0" percent="0" rank="0" text="" dxfId="17">
      <formula>"Bestanden"</formula>
    </cfRule>
    <cfRule type="cellIs" priority="3" operator="equal" aboveAverage="0" equalAverage="0" bottom="0" percent="0" rank="0" text="" dxfId="18">
      <formula>"Mangel"</formula>
    </cfRule>
    <cfRule type="cellIs" priority="4" operator="equal" aboveAverage="0" equalAverage="0" bottom="0" percent="0" rank="0" text="" dxfId="19">
      <formula>"Offen"</formula>
    </cfRule>
    <cfRule type="cellIs" priority="5" operator="equal" aboveAverage="0" equalAverage="0" bottom="0" percent="0" rank="0" text="" dxfId="20">
      <formula>"Nicht zutreffend"</formula>
    </cfRule>
  </conditionalFormatting>
  <conditionalFormatting sqref="F24:F27">
    <cfRule type="cellIs" priority="6" operator="equal" aboveAverage="0" equalAverage="0" bottom="0" percent="0" rank="0" text="" dxfId="17">
      <formula>"Bestanden"</formula>
    </cfRule>
    <cfRule type="cellIs" priority="7" operator="equal" aboveAverage="0" equalAverage="0" bottom="0" percent="0" rank="0" text="" dxfId="18">
      <formula>"Mangel"</formula>
    </cfRule>
    <cfRule type="cellIs" priority="8" operator="equal" aboveAverage="0" equalAverage="0" bottom="0" percent="0" rank="0" text="" dxfId="19">
      <formula>"Offen"</formula>
    </cfRule>
    <cfRule type="cellIs" priority="9" operator="equal" aboveAverage="0" equalAverage="0" bottom="0" percent="0" rank="0" text="" dxfId="20">
      <formula>"Nicht zutreffend"</formula>
    </cfRule>
  </conditionalFormatting>
  <dataValidations count="2">
    <dataValidation allowBlank="true" errorStyle="stop" operator="between" showDropDown="false" showErrorMessage="false" showInputMessage="false" sqref="F8:F19 F24:F27" type="list">
      <formula1>$I$1:$I$4</formula1>
      <formula2>0</formula2>
    </dataValidation>
    <dataValidation allowBlank="true" errorStyle="stop" operator="between" showDropDown="false" showErrorMessage="false" showInputMessage="false" sqref="C24:C27" type="list">
      <formula1>"AC,A,F,B"</formula1>
      <formula2>0</formula2>
    </dataValidation>
  </dataValidations>
  <printOptions headings="false" gridLines="false" gridLinesSet="true" horizontalCentered="true" verticalCentered="false"/>
  <pageMargins left="0.4" right="0.4" top="0.4" bottom="0.4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2026-08-19T11:16:01Z</dcterms:created>
  <dc:creator>openpyxl</dc:creator>
  <dc:description/>
  <dc:language>en-US</dc:language>
  <cp:lastModifiedBy/>
  <dcterms:modified xsi:type="dcterms:W3CDTF">2026-08-19T11:16:01Z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