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hresplaner" sheetId="1" state="visible" r:id="rId3"/>
    <sheet name="Auswertung" sheetId="2" state="visible" r:id="rId4"/>
    <sheet name="Anleitung" sheetId="3" state="visible" r:id="rId5"/>
  </sheets>
  <definedNames>
    <definedName function="false" hidden="false" localSheetId="2" name="_xlnm.Print_Area" vbProcedure="false">Anleitung!$B$2:$G$42</definedName>
    <definedName function="false" hidden="false" localSheetId="0" name="_xlnm.Print_Titles" vbProcedure="false">Jahresplaner!$6:$6</definedName>
    <definedName function="false" hidden="false" name="KATEGORIEN" vbProcedure="false">Anleitung!$B$29:$B$41</definedName>
    <definedName function="false" hidden="false" name="TYPEN" vbProcedure="false">Anleitung!$E$29:$E$32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4" authorId="0">
      <text>
        <r>
          <rPr>
            <sz val="10"/>
            <rFont val="Arial"/>
            <family val="2"/>
          </rPr>
          <t xml:space="preserve">Jahreszahl frei änderbar – Titel und Auswertung passen sich automatisch an.</t>
        </r>
      </text>
    </comment>
  </commentList>
</comments>
</file>

<file path=xl/sharedStrings.xml><?xml version="1.0" encoding="utf-8"?>
<sst xmlns="http://schemas.openxmlformats.org/spreadsheetml/2006/main" count="243" uniqueCount="150">
  <si>
    <t xml:space="preserve">Einnahmen, fixe und variable Ausgaben Monat für Monat erfassen – Saldo und Sparquote berechnen sich automatisch.</t>
  </si>
  <si>
    <t xml:space="preserve">Planungsjahr</t>
  </si>
  <si>
    <t xml:space="preserve">Alle Beträge in Euro (€)  ·  Beispieldaten bitte überschreiben</t>
  </si>
  <si>
    <t xml:space="preserve">Kategorie</t>
  </si>
  <si>
    <t xml:space="preserve">Position</t>
  </si>
  <si>
    <t xml:space="preserve">Typ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</si>
  <si>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</si>
  <si>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</si>
  <si>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</si>
  <si>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</si>
  <si>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</si>
  <si>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</si>
  <si>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</si>
  <si>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</si>
  <si>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</si>
  <si>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</si>
  <si>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</si>
  <si>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</si>
  <si>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Jahr gesamt</t>
  </si>
  <si>
    <t xml:space="preserve">Ø / Monat</t>
  </si>
  <si>
    <t xml:space="preserve">1  ·  EINNAHMEN</t>
  </si>
  <si>
    <t xml:space="preserve">Haupteinkommen</t>
  </si>
  <si>
    <t xml:space="preserve">Nettogehalt / Lohn</t>
  </si>
  <si>
    <t xml:space="preserve">Einnahme</t>
  </si>
  <si>
    <t xml:space="preserve">Nebeneinkommen</t>
  </si>
  <si>
    <t xml:space="preserve">Honorare &amp; Nebentätigkeit</t>
  </si>
  <si>
    <t xml:space="preserve">Transferleistungen</t>
  </si>
  <si>
    <t xml:space="preserve">Kindergeld / Zuschüsse</t>
  </si>
  <si>
    <t xml:space="preserve">Kapitalerträge</t>
  </si>
  <si>
    <t xml:space="preserve">Zinsen &amp; Ausschüttungen</t>
  </si>
  <si>
    <t xml:space="preserve">Sonstige Einnahmen</t>
  </si>
  <si>
    <t xml:space="preserve">Erstattungen &amp; Rückzahlungen</t>
  </si>
  <si>
    <t xml:space="preserve">Summe Einnahmen</t>
  </si>
  <si>
    <t xml:space="preserve">2  ·  FIXE AUSGABEN   (jeden Monat gleich – Miete, Abos, Versicherungen)</t>
  </si>
  <si>
    <t xml:space="preserve">Wohnen</t>
  </si>
  <si>
    <t xml:space="preserve">Kaltmiete / Kreditrate</t>
  </si>
  <si>
    <t xml:space="preserve">fix</t>
  </si>
  <si>
    <t xml:space="preserve">Energie &amp; Nebenkosten</t>
  </si>
  <si>
    <t xml:space="preserve">Nebenkosten &amp; Heizung</t>
  </si>
  <si>
    <t xml:space="preserve">Strom</t>
  </si>
  <si>
    <t xml:space="preserve">Kommunikation</t>
  </si>
  <si>
    <t xml:space="preserve">Internet &amp; Festnetz</t>
  </si>
  <si>
    <t xml:space="preserve">Mobilfunk</t>
  </si>
  <si>
    <t xml:space="preserve">Versicherungen</t>
  </si>
  <si>
    <t xml:space="preserve">Haftpflicht &amp; Hausrat</t>
  </si>
  <si>
    <t xml:space="preserve">Kranken- &amp; Zusatzversicherung</t>
  </si>
  <si>
    <t xml:space="preserve">Mobilität</t>
  </si>
  <si>
    <t xml:space="preserve">ÖPNV-Abo</t>
  </si>
  <si>
    <t xml:space="preserve">Kfz-Steuer &amp; Kfz-Versicherung</t>
  </si>
  <si>
    <t xml:space="preserve">Freizeit &amp; Kultur</t>
  </si>
  <si>
    <t xml:space="preserve">Streaming &amp; Abonnements</t>
  </si>
  <si>
    <t xml:space="preserve">Bildung</t>
  </si>
  <si>
    <t xml:space="preserve">Weiterbildung / Kursgebühr</t>
  </si>
  <si>
    <t xml:space="preserve">Sonstiges</t>
  </si>
  <si>
    <t xml:space="preserve">Kontoführung &amp; Gebühren</t>
  </si>
  <si>
    <t xml:space="preserve">Summe fixe Ausgaben</t>
  </si>
  <si>
    <t xml:space="preserve">3  ·  VARIABLE AUSGABEN   (schwanken je Monat – Einkauf, Freizeit, Mobilität)</t>
  </si>
  <si>
    <t xml:space="preserve">Lebensmittel</t>
  </si>
  <si>
    <t xml:space="preserve">Lebensmittel &amp; Getränke</t>
  </si>
  <si>
    <t xml:space="preserve">variabel</t>
  </si>
  <si>
    <t xml:space="preserve">Haushalt</t>
  </si>
  <si>
    <t xml:space="preserve">Drogerie &amp; Haushaltswaren</t>
  </si>
  <si>
    <t xml:space="preserve">Kraftstoff, Parken &amp; Tickets</t>
  </si>
  <si>
    <t xml:space="preserve">Restaurant, Café &amp; Ausgehen</t>
  </si>
  <si>
    <t xml:space="preserve">Kultur, Sport &amp; Ausflüge</t>
  </si>
  <si>
    <t xml:space="preserve">Gesundheit</t>
  </si>
  <si>
    <t xml:space="preserve">Apotheke, Praxis &amp; Therapie</t>
  </si>
  <si>
    <t xml:space="preserve">Friseur &amp; Körperpflege</t>
  </si>
  <si>
    <t xml:space="preserve">Kleidung</t>
  </si>
  <si>
    <t xml:space="preserve">Kleidung &amp; Schuhe</t>
  </si>
  <si>
    <t xml:space="preserve">Anschaffungen &amp; Reparaturen</t>
  </si>
  <si>
    <t xml:space="preserve">Bücher, Software &amp; Material</t>
  </si>
  <si>
    <t xml:space="preserve">Geschenke &amp; Spenden</t>
  </si>
  <si>
    <t xml:space="preserve">Verschiedenes / Puffer</t>
  </si>
  <si>
    <t xml:space="preserve">Summe variable Ausgaben</t>
  </si>
  <si>
    <t xml:space="preserve">4  ·  SPAREN &amp; RÜCKLAGEN</t>
  </si>
  <si>
    <t xml:space="preserve">Sparen &amp; Vorsorge</t>
  </si>
  <si>
    <t xml:space="preserve">Notgroschen (Tagesgeld)</t>
  </si>
  <si>
    <t xml:space="preserve">Sparen</t>
  </si>
  <si>
    <t xml:space="preserve">ETF-Sparplan</t>
  </si>
  <si>
    <t xml:space="preserve">Altersvorsorge</t>
  </si>
  <si>
    <t xml:space="preserve">Rücklage Urlaub &amp; Anschaffungen</t>
  </si>
  <si>
    <t xml:space="preserve">Summe Sparen &amp; Rücklagen</t>
  </si>
  <si>
    <t xml:space="preserve">5  ·  MONATSERGEBNIS</t>
  </si>
  <si>
    <t xml:space="preserve">Einnahmen gesamt</t>
  </si>
  <si>
    <t xml:space="preserve">Ausgaben gesamt (fix + variabel)</t>
  </si>
  <si>
    <t xml:space="preserve">Sparen &amp; Rücklagen</t>
  </si>
  <si>
    <t xml:space="preserve">Verfügbares Budget nach Fixkosten</t>
  </si>
  <si>
    <t xml:space="preserve">Saldo  (Über- / Unterdeckung)</t>
  </si>
  <si>
    <t xml:space="preserve">Saldo kumuliert</t>
  </si>
  <si>
    <t xml:space="preserve">Sparquote</t>
  </si>
  <si>
    <t xml:space="preserve">Hinweis:  Beträge nur in den weißen Monatsspalten eintragen. Summen, Saldo und Sparquote berechnen sich selbst. Leere Zeilen am Blockende sind für eigene Positionen vorgesehen und bereits in allen Summen enthalten.</t>
  </si>
  <si>
    <t xml:space="preserve">Alle Werte werden aus dem Blatt „Jahresplaner“ übernommen – hier bitte nichts eintragen.</t>
  </si>
  <si>
    <t xml:space="preserve">EINNAHMEN</t>
  </si>
  <si>
    <t xml:space="preserve">AUSGABEN</t>
  </si>
  <si>
    <t xml:space="preserve">SPAREN</t>
  </si>
  <si>
    <t xml:space="preserve">SALDO</t>
  </si>
  <si>
    <t xml:space="preserve">SPARQUOTE</t>
  </si>
  <si>
    <t xml:space="preserve">Summe Jahr</t>
  </si>
  <si>
    <t xml:space="preserve">fix + variabel</t>
  </si>
  <si>
    <t xml:space="preserve">Rücklagen &amp; Anlage</t>
  </si>
  <si>
    <t xml:space="preserve">Über- / Unterdeckung</t>
  </si>
  <si>
    <t xml:space="preserve">vom Einkommen</t>
  </si>
  <si>
    <t xml:space="preserve">MONATSVERLAUF</t>
  </si>
  <si>
    <t xml:space="preserve">Monat</t>
  </si>
  <si>
    <t xml:space="preserve">Einnahmen</t>
  </si>
  <si>
    <t xml:space="preserve">Fixe Ausgaben</t>
  </si>
  <si>
    <t xml:space="preserve">Variable Ausgaben</t>
  </si>
  <si>
    <t xml:space="preserve">Ausgaben gesamt</t>
  </si>
  <si>
    <t xml:space="preserve">Saldo</t>
  </si>
  <si>
    <t xml:space="preserve">AUSGABEN NACH KATEGORIE</t>
  </si>
  <si>
    <t xml:space="preserve">Anteil</t>
  </si>
  <si>
    <t xml:space="preserve">Verteilung</t>
  </si>
  <si>
    <t xml:space="preserve">Gesamt</t>
  </si>
  <si>
    <t xml:space="preserve">Die Kategoriewerte werden über die Spalte „Kategorie“ im Blatt „Jahresplaner“ zugeordnet (fixe und variable Ausgaben). Sparen &amp; Rücklagen sind bewusst nicht enthalten.</t>
  </si>
  <si>
    <t xml:space="preserve">Anleitung</t>
  </si>
  <si>
    <t xml:space="preserve">IN VIER SCHRITTEN STARTKLAR</t>
  </si>
  <si>
    <t xml:space="preserve">1 · Jahr festlegen</t>
  </si>
  <si>
    <t xml:space="preserve">Im Blatt „Jahresplaner“ die Zelle neben „Planungsjahr“ anpassen. Überschriften und Auswertung übernehmen den Wert automatisch.</t>
  </si>
  <si>
    <t xml:space="preserve">2 · Einnahmen erfassen</t>
  </si>
  <si>
    <t xml:space="preserve">Block 1: je Zeile eine Einnahmequelle (Gehalt, Nebentätigkeit, Zuschüsse) und die Beträge in den Monatsspalten Jan bis Dez.</t>
  </si>
  <si>
    <t xml:space="preserve">3 · Fixe Ausgaben eintragen</t>
  </si>
  <si>
    <t xml:space="preserve">Block 2: alles, was regelmäßig in gleicher Höhe anfällt – Miete, Abos, Versicherungen, Beiträge. Jahresbeiträge einfach im Fälligkeitsmonat eintragen.</t>
  </si>
  <si>
    <t xml:space="preserve">4 · Variable Ausgaben pflegen</t>
  </si>
  <si>
    <t xml:space="preserve">Block 3: schwankende Kosten wie Einkauf, Freizeit oder Kraftstoff – am besten einmal pro Woche oder am Monatsende nachtragen. Block 4 nimmt Sparraten und Rücklagen auf.</t>
  </si>
  <si>
    <t xml:space="preserve">WAS DIE VORLAGE AUTOMATISCH BERECHNET</t>
  </si>
  <si>
    <t xml:space="preserve">Summen je Block</t>
  </si>
  <si>
    <t xml:space="preserve">Einnahmen, fixe Ausgaben, variable Ausgaben und Sparraten werden pro Monat, als Jahressumme und als Monatsdurchschnitt ausgewiesen.</t>
  </si>
  <si>
    <t xml:space="preserve">Verfügbares Budget</t>
  </si>
  <si>
    <t xml:space="preserve">Einnahmen abzüglich fixer Ausgaben – der Betrag, der im Monat tatsächlich frei verplanbar ist.</t>
  </si>
  <si>
    <t xml:space="preserve">Saldo &amp; Saldo kumuliert</t>
  </si>
  <si>
    <t xml:space="preserve">Einnahmen − Ausgaben − Sparraten. Der kumulierte Saldo schreibt das Ergebnis über das Jahr fort und zeigt, ob Puffer aufgebaut oder abgebaut wird.</t>
  </si>
  <si>
    <t xml:space="preserve">(Einnahmen − Ausgaben) ÷ Einnahmen. Als grober Richtwert gelten 10 bis 20 Prozent.</t>
  </si>
  <si>
    <t xml:space="preserve">Auswertung</t>
  </si>
  <si>
    <t xml:space="preserve">Kennzahlen, Monatsverlauf, Verteilung nach Kategorie und zwei Diagramme – vollständig aus dem Jahresplaner abgeleitet.</t>
  </si>
  <si>
    <t xml:space="preserve">FARBEN UND FELDER</t>
  </si>
  <si>
    <t xml:space="preserve">Weiße Monatsfelder</t>
  </si>
  <si>
    <t xml:space="preserve">Eingabebereich – hier tragen Sie Ihre Beträge ein.</t>
  </si>
  <si>
    <t xml:space="preserve">Sandfarbene Zeilen</t>
  </si>
  <si>
    <t xml:space="preserve">Summen- und Ergebniszeilen. Formeln bitte nicht überschreiben.</t>
  </si>
  <si>
    <t xml:space="preserve">Blaue Kopfbänder</t>
  </si>
  <si>
    <t xml:space="preserve">Überschriften und Blockgliederung.</t>
  </si>
  <si>
    <t xml:space="preserve">Blaue Zahl</t>
  </si>
  <si>
    <t xml:space="preserve">Manuelle Eingabe (z. B. Planungsjahr).</t>
  </si>
  <si>
    <t xml:space="preserve">Rote Zahl</t>
  </si>
  <si>
    <t xml:space="preserve">Negativer Wert – Unterdeckung bzw. Minus im Monat.</t>
  </si>
  <si>
    <t xml:space="preserve">Alle Positionen und Beträge in dieser Datei sind frei erfundene Beispielwerte und dienen nur der Veranschaulichung. Sie können sie vollständig überschreiben, Zeilen ergänzen oder ganze Blöcke umbenennen.</t>
  </si>
  <si>
    <t xml:space="preserve">AUSWAHLLISTEN  ·  QUELLE DER DROPDOWN-FELDER</t>
  </si>
  <si>
    <t xml:space="preserve">Kategorien</t>
  </si>
  <si>
    <t xml:space="preserve">Neue Kategorie ergänzen: Namen unten anfügen und den Namensbereich „KATEGORIEN“ unter Formeln &gt; Namensmanager um die neue Zeile erweitern.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</si>
</sst>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#,##0.00&quot; €&quot;;\-#,##0.00&quot; €&quot;;\–"/>
    <numFmt numFmtId="167" formatCode="0.0%"/>
    <numFmt numFmtId="168" formatCode="#,##0&quot; €&quot;;\-#,##0&quot; €&quot;;\–"/>
    <numFmt numFmtId="169" formatCode="&quot;&quot;"/>
    <numFmt numFmtId="170" formatCode="#,##0&quot; €&quot;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7"/>
      <color rgb="FFFFFFFF"/>
      <name val="Calibri"/>
      <family val="0"/>
      <charset val="1"/>
    </font>
    <font>
      <i val="true"/>
      <sz val="9.5"/>
      <color rgb="FFFFFFFF"/>
      <name val="Calibri"/>
      <family val="0"/>
      <charset val="1"/>
    </font>
    <font>
      <b val="true"/>
      <sz val="10"/>
      <color rgb="FF1F2A44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i val="true"/>
      <sz val="9"/>
      <color rgb="FF5B6478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color rgb="FF1A1A1A"/>
      <name val="Calibri"/>
      <family val="0"/>
      <charset val="1"/>
    </font>
    <font>
      <sz val="9"/>
      <color rgb="FF5B6478"/>
      <name val="Calibri"/>
      <family val="0"/>
      <charset val="1"/>
    </font>
    <font>
      <sz val="10"/>
      <color rgb="FF5B6478"/>
      <name val="Calibri"/>
      <family val="0"/>
      <charset val="1"/>
    </font>
    <font>
      <sz val="10"/>
      <color rgb="FF1F2A44"/>
      <name val="Calibri"/>
      <family val="0"/>
      <charset val="1"/>
    </font>
    <font>
      <sz val="10"/>
      <name val="Arial"/>
      <family val="2"/>
    </font>
    <font>
      <b val="true"/>
      <sz val="8.5"/>
      <color rgb="FF5B6478"/>
      <name val="Calibri"/>
      <family val="0"/>
      <charset val="1"/>
    </font>
    <font>
      <b val="true"/>
      <sz val="16"/>
      <color rgb="FF1F2A44"/>
      <name val="Calibri"/>
      <family val="0"/>
      <charset val="1"/>
    </font>
    <font>
      <i val="true"/>
      <sz val="8.5"/>
      <color rgb="FF5B6478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FF"/>
      <name val="Calibri"/>
      <family val="0"/>
      <charset val="1"/>
    </font>
    <font>
      <b val="true"/>
      <sz val="10"/>
      <color rgb="FFB03A3A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2A44"/>
        <bgColor rgb="FF1A1A1A"/>
      </patternFill>
    </fill>
    <fill>
      <patternFill patternType="solid">
        <fgColor rgb="FF3B4E75"/>
        <bgColor rgb="FF1F5C8B"/>
      </patternFill>
    </fill>
    <fill>
      <patternFill patternType="solid">
        <fgColor rgb="FFFFF7DC"/>
        <bgColor rgb="FFF6F1E6"/>
      </patternFill>
    </fill>
    <fill>
      <patternFill patternType="solid">
        <fgColor rgb="FFFBFCFE"/>
        <bgColor rgb="FFFFFFFF"/>
      </patternFill>
    </fill>
    <fill>
      <patternFill patternType="solid">
        <fgColor rgb="FFEDF0F6"/>
        <bgColor rgb="FFF6F1E6"/>
      </patternFill>
    </fill>
    <fill>
      <patternFill patternType="solid">
        <fgColor rgb="FFF6F1E6"/>
        <bgColor rgb="FFEDF0F6"/>
      </patternFill>
    </fill>
    <fill>
      <patternFill patternType="solid">
        <fgColor rgb="FFFFFFFF"/>
        <bgColor rgb="FFFBFCFE"/>
      </patternFill>
    </fill>
    <fill>
      <patternFill patternType="solid">
        <fgColor rgb="FFB8873B"/>
        <bgColor rgb="FF878787"/>
      </patternFill>
    </fill>
    <fill>
      <patternFill patternType="solid">
        <fgColor rgb="FF55688C"/>
        <bgColor rgb="FF5B6478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898B8"/>
      </left>
      <right style="thin">
        <color rgb="FF8898B8"/>
      </right>
      <top style="thin">
        <color rgb="FF8898B8"/>
      </top>
      <bottom style="thin">
        <color rgb="FF8898B8"/>
      </bottom>
      <diagonal/>
    </border>
    <border diagonalUp="false" diagonalDown="false">
      <left/>
      <right/>
      <top/>
      <bottom style="medium">
        <color rgb="FFB8873B"/>
      </bottom>
      <diagonal/>
    </border>
    <border diagonalUp="false" diagonalDown="false">
      <left style="hair">
        <color rgb="FF8898B8"/>
      </left>
      <right style="hair">
        <color rgb="FF8898B8"/>
      </right>
      <top/>
      <bottom style="hair">
        <color rgb="FF8898B8"/>
      </bottom>
      <diagonal/>
    </border>
    <border diagonalUp="false" diagonalDown="false">
      <left style="thin">
        <color rgb="FF8898B8"/>
      </left>
      <right/>
      <top/>
      <bottom style="hair">
        <color rgb="FF8898B8"/>
      </bottom>
      <diagonal/>
    </border>
    <border diagonalUp="false" diagonalDown="false">
      <left/>
      <right/>
      <top/>
      <bottom style="hair">
        <color rgb="FF8898B8"/>
      </bottom>
      <diagonal/>
    </border>
    <border diagonalUp="false" diagonalDown="false">
      <left/>
      <right/>
      <top style="thin">
        <color rgb="FFB8873B"/>
      </top>
      <bottom style="thin">
        <color rgb="FFB8873B"/>
      </bottom>
      <diagonal/>
    </border>
    <border diagonalUp="false" diagonalDown="false">
      <left style="thick">
        <color rgb="FFFFFFFF"/>
      </left>
      <right/>
      <top/>
      <bottom/>
      <diagonal/>
    </border>
    <border diagonalUp="false" diagonalDown="false">
      <left/>
      <right style="thick">
        <color rgb="FFFFFFFF"/>
      </right>
      <top/>
      <bottom/>
      <diagonal/>
    </border>
    <border diagonalUp="false" diagonalDown="false">
      <left style="thick">
        <color rgb="FFFFFFFF"/>
      </left>
      <right style="thick">
        <color rgb="FFFFFFFF"/>
      </right>
      <top/>
      <bottom/>
      <diagonal/>
    </border>
    <border diagonalUp="false" diagonalDown="false">
      <left style="thick">
        <color rgb="FFFFFFFF"/>
      </left>
      <right style="thick">
        <color rgb="FFFFFFFF"/>
      </right>
      <top/>
      <bottom style="thin">
        <color rgb="FF8898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9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6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6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6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7" borderId="6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6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8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4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8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7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6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7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7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4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8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3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7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6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6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1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1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6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1" fillId="6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6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1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11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5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7" fontId="11" fillId="6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7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7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6" fillId="5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5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6" fillId="7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7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22" fillId="0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23" fillId="0" borderId="5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0" fillId="9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B03A3A"/>
        <sz val="10"/>
      </font>
    </dxf>
    <dxf>
      <font>
        <name val="Calibri"/>
        <charset val="1"/>
        <family val="0"/>
        <b val="1"/>
        <color rgb="FF1F5C8B"/>
        <sz val="10"/>
      </font>
    </dxf>
    <dxf>
      <fill>
        <patternFill>
          <bgColor rgb="FFDDE4F0"/>
        </patternFill>
      </fill>
    </dxf>
    <dxf>
      <fill>
        <patternFill>
          <bgColor rgb="FFF2E7D0"/>
        </patternFill>
      </fill>
    </dxf>
    <dxf>
      <font>
        <name val="Calibri"/>
        <charset val="1"/>
        <family val="0"/>
        <b val="1"/>
        <color rgb="FFB03A3A"/>
        <sz val="16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73B"/>
      <rgbColor rgb="FF800080"/>
      <rgbColor rgb="FF008080"/>
      <rgbColor rgb="FFC0C0C0"/>
      <rgbColor rgb="FF878787"/>
      <rgbColor rgb="FF9999FF"/>
      <rgbColor rgb="FFB03A3A"/>
      <rgbColor rgb="FFFFF7DC"/>
      <rgbColor rgb="FFEDF0F6"/>
      <rgbColor rgb="FF660066"/>
      <rgbColor rgb="FFFF8080"/>
      <rgbColor rgb="FF1F5C8B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4F0"/>
      <rgbColor rgb="FFF6F1E6"/>
      <rgbColor rgb="FFF2E7D0"/>
      <rgbColor rgb="FF99CCFF"/>
      <rgbColor rgb="FFFF99CC"/>
      <rgbColor rgb="FFCC99FF"/>
      <rgbColor rgb="FFFBFCFE"/>
      <rgbColor rgb="FF3366FF"/>
      <rgbColor rgb="FF33CCCC"/>
      <rgbColor rgb="FF99CC00"/>
      <rgbColor rgb="FFFFCC00"/>
      <rgbColor rgb="FFFF9900"/>
      <rgbColor rgb="FFFF6600"/>
      <rgbColor rgb="FF55688C"/>
      <rgbColor rgb="FF8898B8"/>
      <rgbColor rgb="FF003366"/>
      <rgbColor rgb="FF5B6478"/>
      <rgbColor rgb="FF003300"/>
      <rgbColor rgb="FF1A1A1A"/>
      <rgbColor rgb="FF993300"/>
      <rgbColor rgb="FF993366"/>
      <rgbColor rgb="FF3B4E75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Einnahmen und Ausgaben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Auswertung!C11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1f2a44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Auswertung!$B$12:$B$23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Auswertung!$C$12:$C$23</c:f>
              <c:numCache>
                <c:formatCode>#,##0.00" €";\-#,##0.00" €";\–</c:formatCode>
                <c:ptCount val="12"/>
                <c:pt idx="0">
                  <c:v>3555</c:v>
                </c:pt>
                <c:pt idx="1">
                  <c:v>3375</c:v>
                </c:pt>
                <c:pt idx="2">
                  <c:v>3741</c:v>
                </c:pt>
                <c:pt idx="3">
                  <c:v>3743</c:v>
                </c:pt>
                <c:pt idx="4">
                  <c:v>3525</c:v>
                </c:pt>
                <c:pt idx="5">
                  <c:v>3433</c:v>
                </c:pt>
                <c:pt idx="6">
                  <c:v>3495</c:v>
                </c:pt>
                <c:pt idx="7">
                  <c:v>3905</c:v>
                </c:pt>
                <c:pt idx="8">
                  <c:v>3806</c:v>
                </c:pt>
                <c:pt idx="9">
                  <c:v>4027</c:v>
                </c:pt>
                <c:pt idx="10">
                  <c:v>3495</c:v>
                </c:pt>
                <c:pt idx="11">
                  <c:v>3869</c:v>
                </c:pt>
              </c:numCache>
            </c:numRef>
          </c:val>
        </c:ser>
        <c:ser>
          <c:idx val="1"/>
          <c:order val="1"/>
          <c:tx>
            <c:strRef>
              <c:f>Auswertung!F11</c:f>
              <c:strCache>
                <c:ptCount val="1"/>
                <c:pt idx="0">
                  <c:v>Ausgaben gesamt</c:v>
                </c:pt>
              </c:strCache>
            </c:strRef>
          </c:tx>
          <c:spPr>
            <a:solidFill>
              <a:srgbClr val="b8873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Auswertung!$B$12:$B$23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Auswertung!$F$12:$F$23</c:f>
              <c:numCache>
                <c:formatCode>#,##0.00" €";\-#,##0.00" €";\–</c:formatCode>
                <c:ptCount val="12"/>
                <c:pt idx="0">
                  <c:v>2505.35</c:v>
                </c:pt>
                <c:pt idx="1">
                  <c:v>2552.35</c:v>
                </c:pt>
                <c:pt idx="2">
                  <c:v>2650.35</c:v>
                </c:pt>
                <c:pt idx="3">
                  <c:v>2761.35</c:v>
                </c:pt>
                <c:pt idx="4">
                  <c:v>2544.35</c:v>
                </c:pt>
                <c:pt idx="5">
                  <c:v>2792.35</c:v>
                </c:pt>
                <c:pt idx="6">
                  <c:v>2806.35</c:v>
                </c:pt>
                <c:pt idx="7">
                  <c:v>2739.35</c:v>
                </c:pt>
                <c:pt idx="8">
                  <c:v>2746.35</c:v>
                </c:pt>
                <c:pt idx="9">
                  <c:v>2604.35</c:v>
                </c:pt>
                <c:pt idx="10">
                  <c:v>2631.35</c:v>
                </c:pt>
                <c:pt idx="11">
                  <c:v>3174.35</c:v>
                </c:pt>
              </c:numCache>
            </c:numRef>
          </c:val>
        </c:ser>
        <c:gapWidth val="55"/>
        <c:overlap val="-12"/>
        <c:axId val="58596323"/>
        <c:axId val="15703226"/>
      </c:barChart>
      <c:catAx>
        <c:axId val="585963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5703226"/>
        <c:crosses val="autoZero"/>
        <c:auto val="1"/>
        <c:lblAlgn val="ctr"/>
        <c:lblOffset val="100"/>
        <c:noMultiLvlLbl val="0"/>
      </c:catAx>
      <c:valAx>
        <c:axId val="1570322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59632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Jahresausgaben nach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Auswertung!C27</c:f>
              <c:strCache>
                <c:ptCount val="1"/>
                <c:pt idx="0">
                  <c:v>Jahr gesamt</c:v>
                </c:pt>
              </c:strCache>
            </c:strRef>
          </c:tx>
          <c:spPr>
            <a:solidFill>
              <a:srgbClr val="3b4e7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Auswertung!$B$28:$B$39</c:f>
              <c:strCache>
                <c:ptCount val="12"/>
                <c:pt idx="0">
                  <c:v>Wohnen</c:v>
                </c:pt>
                <c:pt idx="1">
                  <c:v>Energie &amp; Nebenkosten</c:v>
                </c:pt>
                <c:pt idx="2">
                  <c:v>Kommunikation</c:v>
                </c:pt>
                <c:pt idx="3">
                  <c:v>Mobilität</c:v>
                </c:pt>
                <c:pt idx="4">
                  <c:v>Lebensmittel</c:v>
                </c:pt>
                <c:pt idx="5">
                  <c:v>Versicherungen</c:v>
                </c:pt>
                <c:pt idx="6">
                  <c:v>Gesundheit</c:v>
                </c:pt>
                <c:pt idx="7">
                  <c:v>Freizeit &amp; Kultur</c:v>
                </c:pt>
                <c:pt idx="8">
                  <c:v>Bildung</c:v>
                </c:pt>
                <c:pt idx="9">
                  <c:v>Kleidung</c:v>
                </c:pt>
                <c:pt idx="10">
                  <c:v>Haushalt</c:v>
                </c:pt>
                <c:pt idx="11">
                  <c:v>Sonstiges</c:v>
                </c:pt>
              </c:strCache>
            </c:strRef>
          </c:cat>
          <c:val>
            <c:numRef>
              <c:f>Auswertung!$C$28:$C$39</c:f>
              <c:numCache>
                <c:formatCode>#,##0.00" €";\-#,##0.00" €";\–</c:formatCode>
                <c:ptCount val="12"/>
                <c:pt idx="0">
                  <c:v>11940</c:v>
                </c:pt>
                <c:pt idx="1">
                  <c:v>2884</c:v>
                </c:pt>
                <c:pt idx="2">
                  <c:v>779.76</c:v>
                </c:pt>
                <c:pt idx="3">
                  <c:v>2333</c:v>
                </c:pt>
                <c:pt idx="4">
                  <c:v>5537</c:v>
                </c:pt>
                <c:pt idx="5">
                  <c:v>1074</c:v>
                </c:pt>
                <c:pt idx="6">
                  <c:v>623</c:v>
                </c:pt>
                <c:pt idx="7">
                  <c:v>3112.64</c:v>
                </c:pt>
                <c:pt idx="8">
                  <c:v>657</c:v>
                </c:pt>
                <c:pt idx="9">
                  <c:v>936</c:v>
                </c:pt>
                <c:pt idx="10">
                  <c:v>1500</c:v>
                </c:pt>
                <c:pt idx="11">
                  <c:v>1131.8</c:v>
                </c:pt>
              </c:numCache>
            </c:numRef>
          </c:val>
        </c:ser>
        <c:gapWidth val="45"/>
        <c:overlap val="0"/>
        <c:axId val="80485417"/>
        <c:axId val="89175369"/>
      </c:barChart>
      <c:catAx>
        <c:axId val="80485417"/>
        <c:scaling>
          <c:orientation val="minMax"/>
        </c:scaling>
        <c:delete val="0"/>
        <c:axPos val="b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175369"/>
        <c:crosses val="autoZero"/>
        <c:auto val="1"/>
        <c:lblAlgn val="ctr"/>
        <c:lblOffset val="100"/>
        <c:noMultiLvlLbl val="0"/>
      </c:catAx>
      <c:valAx>
        <c:axId val="891753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48541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43</xdr:row>
      <xdr:rowOff>0</xdr:rowOff>
    </xdr:from>
    <xdr:to>
      <xdr:col>6</xdr:col>
      <xdr:colOff>236880</xdr:colOff>
      <xdr:row>58</xdr:row>
      <xdr:rowOff>94320</xdr:rowOff>
    </xdr:to>
    <xdr:graphicFrame>
      <xdr:nvGraphicFramePr>
        <xdr:cNvPr id="0" name="Chart 1"/>
        <xdr:cNvGraphicFramePr/>
      </xdr:nvGraphicFramePr>
      <xdr:xfrm>
        <a:off x="141120" y="9363240"/>
        <a:ext cx="6299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60</xdr:row>
      <xdr:rowOff>0</xdr:rowOff>
    </xdr:from>
    <xdr:to>
      <xdr:col>6</xdr:col>
      <xdr:colOff>236880</xdr:colOff>
      <xdr:row>75</xdr:row>
      <xdr:rowOff>93960</xdr:rowOff>
    </xdr:to>
    <xdr:graphicFrame>
      <xdr:nvGraphicFramePr>
        <xdr:cNvPr id="1" name="Chart 2"/>
        <xdr:cNvGraphicFramePr/>
      </xdr:nvGraphicFramePr>
      <xdr:xfrm>
        <a:off x="141120" y="12601440"/>
        <a:ext cx="6299640" cy="295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2A44"/>
    <pageSetUpPr fitToPage="true"/>
  </sheetPr>
  <dimension ref="B2:R6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6" topLeftCell="E7" activePane="bottomRight" state="frozen"/>
      <selection pane="topLeft" activeCell="A1" activeCellId="0" sqref="A1"/>
      <selection pane="topRight" activeCell="E1" activeCellId="0" sqref="E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3"/>
    <col collapsed="false" customWidth="true" hidden="false" outlineLevel="0" max="3" min="3" style="0" width="31"/>
    <col collapsed="false" customWidth="true" hidden="false" outlineLevel="0" max="4" min="4" style="0" width="11"/>
    <col collapsed="false" customWidth="true" hidden="false" outlineLevel="0" max="16" min="5" style="0" width="10.3"/>
    <col collapsed="false" customWidth="true" hidden="false" outlineLevel="0" max="17" min="17" style="0" width="14"/>
    <col collapsed="false" customWidth="true" hidden="false" outlineLevel="0" max="18" min="18" style="0" width="13"/>
    <col collapsed="false" customWidth="true" hidden="false" outlineLevel="0" max="19" min="19" style="0" width="2"/>
  </cols>
  <sheetData>
    <row r="2" customFormat="false" ht="30" hidden="false" customHeight="true" outlineLevel="0" collapsed="false">
      <c r="B2" s="1" t="str">
        <f aca="false">"Monatliche Ausgaben  ·  Jahresübersicht "&amp;$C$4</f>
        <v>Monatliche Ausgaben  ·  Jahresübersicht 2026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Format="false" ht="16.5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customFormat="false" ht="21.75" hidden="false" customHeight="true" outlineLevel="0" collapsed="false">
      <c r="B4" s="3" t="s">
        <v>1</v>
      </c>
      <c r="C4" s="4" t="n">
        <v>2026</v>
      </c>
      <c r="N4" s="5" t="s">
        <v>2</v>
      </c>
      <c r="O4" s="5"/>
      <c r="P4" s="5"/>
      <c r="Q4" s="5"/>
      <c r="R4" s="5"/>
    </row>
    <row r="6" customFormat="false" ht="25.5" hidden="false" customHeight="true" outlineLevel="0" collapsed="false">
      <c r="B6" s="6" t="s">
        <v>3</v>
      </c>
      <c r="C6" s="6" t="s">
        <v>4</v>
      </c>
      <c r="D6" s="6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7" t="s">
        <v>19</v>
      </c>
    </row>
    <row r="7" customFormat="false" ht="19.5" hidden="false" customHeight="true" outlineLevel="0" collapsed="false">
      <c r="B7" s="8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customFormat="false" ht="16.5" hidden="false" customHeight="true" outlineLevel="0" collapsed="false">
      <c r="B8" s="9" t="s">
        <v>21</v>
      </c>
      <c r="C8" s="9" t="s">
        <v>22</v>
      </c>
      <c r="D8" s="10" t="s">
        <v>23</v>
      </c>
      <c r="E8" s="11" t="n">
        <v>3120</v>
      </c>
      <c r="F8" s="11" t="n">
        <v>3120</v>
      </c>
      <c r="G8" s="11" t="n">
        <v>3120</v>
      </c>
      <c r="H8" s="11" t="n">
        <v>3120</v>
      </c>
      <c r="I8" s="11" t="n">
        <v>3120</v>
      </c>
      <c r="J8" s="11" t="n">
        <v>3120</v>
      </c>
      <c r="K8" s="11" t="n">
        <v>3240</v>
      </c>
      <c r="L8" s="11" t="n">
        <v>3240</v>
      </c>
      <c r="M8" s="11" t="n">
        <v>3240</v>
      </c>
      <c r="N8" s="11" t="n">
        <v>3240</v>
      </c>
      <c r="O8" s="11" t="n">
        <v>3240</v>
      </c>
      <c r="P8" s="11" t="n">
        <v>3240</v>
      </c>
      <c r="Q8" s="12" t="n">
        <f aca="false">SUM(E8:P8)</f>
        <v>38160</v>
      </c>
      <c r="R8" s="13" t="n">
        <f aca="false">IFERROR(Q8/12,0)</f>
        <v>3180</v>
      </c>
    </row>
    <row r="9" customFormat="false" ht="16.5" hidden="false" customHeight="true" outlineLevel="0" collapsed="false">
      <c r="B9" s="14" t="s">
        <v>24</v>
      </c>
      <c r="C9" s="14" t="s">
        <v>25</v>
      </c>
      <c r="D9" s="15" t="s">
        <v>23</v>
      </c>
      <c r="E9" s="16" t="n">
        <v>180</v>
      </c>
      <c r="F9" s="16" t="n">
        <v>0</v>
      </c>
      <c r="G9" s="16" t="n">
        <v>320</v>
      </c>
      <c r="H9" s="16" t="n">
        <v>240</v>
      </c>
      <c r="I9" s="16" t="n">
        <v>150</v>
      </c>
      <c r="J9" s="16" t="n">
        <v>0</v>
      </c>
      <c r="K9" s="16" t="n">
        <v>0</v>
      </c>
      <c r="L9" s="16" t="n">
        <v>410</v>
      </c>
      <c r="M9" s="16" t="n">
        <v>260</v>
      </c>
      <c r="N9" s="16" t="n">
        <v>190</v>
      </c>
      <c r="O9" s="16" t="n">
        <v>0</v>
      </c>
      <c r="P9" s="16" t="n">
        <v>300</v>
      </c>
      <c r="Q9" s="17" t="n">
        <f aca="false">SUM(E9:P9)</f>
        <v>2050</v>
      </c>
      <c r="R9" s="18" t="n">
        <f aca="false">IFERROR(Q9/12,0)</f>
        <v>170.833333333333</v>
      </c>
    </row>
    <row r="10" customFormat="false" ht="16.5" hidden="false" customHeight="true" outlineLevel="0" collapsed="false">
      <c r="B10" s="9" t="s">
        <v>26</v>
      </c>
      <c r="C10" s="9" t="s">
        <v>27</v>
      </c>
      <c r="D10" s="10" t="s">
        <v>23</v>
      </c>
      <c r="E10" s="11" t="n">
        <v>255</v>
      </c>
      <c r="F10" s="11" t="n">
        <v>255</v>
      </c>
      <c r="G10" s="11" t="n">
        <v>255</v>
      </c>
      <c r="H10" s="11" t="n">
        <v>255</v>
      </c>
      <c r="I10" s="11" t="n">
        <v>255</v>
      </c>
      <c r="J10" s="11" t="n">
        <v>255</v>
      </c>
      <c r="K10" s="11" t="n">
        <v>255</v>
      </c>
      <c r="L10" s="11" t="n">
        <v>255</v>
      </c>
      <c r="M10" s="11" t="n">
        <v>255</v>
      </c>
      <c r="N10" s="11" t="n">
        <v>255</v>
      </c>
      <c r="O10" s="11" t="n">
        <v>255</v>
      </c>
      <c r="P10" s="11" t="n">
        <v>255</v>
      </c>
      <c r="Q10" s="12" t="n">
        <f aca="false">SUM(E10:P10)</f>
        <v>3060</v>
      </c>
      <c r="R10" s="13" t="n">
        <f aca="false">IFERROR(Q10/12,0)</f>
        <v>255</v>
      </c>
    </row>
    <row r="11" customFormat="false" ht="16.5" hidden="false" customHeight="true" outlineLevel="0" collapsed="false">
      <c r="B11" s="14" t="s">
        <v>28</v>
      </c>
      <c r="C11" s="14" t="s">
        <v>29</v>
      </c>
      <c r="D11" s="15" t="s">
        <v>23</v>
      </c>
      <c r="E11" s="16" t="n">
        <v>0</v>
      </c>
      <c r="F11" s="16" t="n">
        <v>0</v>
      </c>
      <c r="G11" s="16" t="n">
        <v>46</v>
      </c>
      <c r="H11" s="16" t="n">
        <v>0</v>
      </c>
      <c r="I11" s="16" t="n">
        <v>0</v>
      </c>
      <c r="J11" s="16" t="n">
        <v>58</v>
      </c>
      <c r="K11" s="16" t="n">
        <v>0</v>
      </c>
      <c r="L11" s="16" t="n">
        <v>0</v>
      </c>
      <c r="M11" s="16" t="n">
        <v>51</v>
      </c>
      <c r="N11" s="16" t="n">
        <v>0</v>
      </c>
      <c r="O11" s="16" t="n">
        <v>0</v>
      </c>
      <c r="P11" s="16" t="n">
        <v>74</v>
      </c>
      <c r="Q11" s="17" t="n">
        <f aca="false">SUM(E11:P11)</f>
        <v>229</v>
      </c>
      <c r="R11" s="18" t="n">
        <f aca="false">IFERROR(Q11/12,0)</f>
        <v>19.0833333333333</v>
      </c>
    </row>
    <row r="12" customFormat="false" ht="16.5" hidden="false" customHeight="true" outlineLevel="0" collapsed="false">
      <c r="B12" s="9" t="s">
        <v>30</v>
      </c>
      <c r="C12" s="9" t="s">
        <v>31</v>
      </c>
      <c r="D12" s="10" t="s">
        <v>23</v>
      </c>
      <c r="E12" s="11" t="n">
        <v>0</v>
      </c>
      <c r="F12" s="11" t="n">
        <v>0</v>
      </c>
      <c r="G12" s="11" t="n">
        <v>0</v>
      </c>
      <c r="H12" s="11" t="n">
        <v>128</v>
      </c>
      <c r="I12" s="11" t="n">
        <v>0</v>
      </c>
      <c r="J12" s="11" t="n">
        <v>0</v>
      </c>
      <c r="K12" s="11" t="n">
        <v>0</v>
      </c>
      <c r="L12" s="11" t="n">
        <v>0</v>
      </c>
      <c r="M12" s="11" t="n">
        <v>0</v>
      </c>
      <c r="N12" s="11" t="n">
        <v>342</v>
      </c>
      <c r="O12" s="11" t="n">
        <v>0</v>
      </c>
      <c r="P12" s="11" t="n">
        <v>0</v>
      </c>
      <c r="Q12" s="12" t="n">
        <f aca="false">SUM(E12:P12)</f>
        <v>470</v>
      </c>
      <c r="R12" s="13" t="n">
        <f aca="false">IFERROR(Q12/12,0)</f>
        <v>39.1666666666667</v>
      </c>
    </row>
    <row r="13" customFormat="false" ht="16.5" hidden="false" customHeight="true" outlineLevel="0" collapsed="false">
      <c r="B13" s="14"/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7" t="n">
        <f aca="false">SUM(E13:P13)</f>
        <v>0</v>
      </c>
      <c r="R13" s="18" t="n">
        <f aca="false">IFERROR(Q13/12,0)</f>
        <v>0</v>
      </c>
    </row>
    <row r="14" customFormat="false" ht="16.5" hidden="false" customHeight="true" outlineLevel="0" collapsed="false">
      <c r="B14" s="9"/>
      <c r="C14" s="9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 t="n">
        <f aca="false">SUM(E14:P14)</f>
        <v>0</v>
      </c>
      <c r="R14" s="13" t="n">
        <f aca="false">IFERROR(Q14/12,0)</f>
        <v>0</v>
      </c>
    </row>
    <row r="15" customFormat="false" ht="19.5" hidden="false" customHeight="true" outlineLevel="0" collapsed="false">
      <c r="B15" s="19" t="s">
        <v>32</v>
      </c>
      <c r="C15" s="19"/>
      <c r="D15" s="19"/>
      <c r="E15" s="20" t="n">
        <f aca="false">SUM(E8:E14)</f>
        <v>3555</v>
      </c>
      <c r="F15" s="20" t="n">
        <f aca="false">SUM(F8:F14)</f>
        <v>3375</v>
      </c>
      <c r="G15" s="20" t="n">
        <f aca="false">SUM(G8:G14)</f>
        <v>3741</v>
      </c>
      <c r="H15" s="20" t="n">
        <f aca="false">SUM(H8:H14)</f>
        <v>3743</v>
      </c>
      <c r="I15" s="20" t="n">
        <f aca="false">SUM(I8:I14)</f>
        <v>3525</v>
      </c>
      <c r="J15" s="20" t="n">
        <f aca="false">SUM(J8:J14)</f>
        <v>3433</v>
      </c>
      <c r="K15" s="20" t="n">
        <f aca="false">SUM(K8:K14)</f>
        <v>3495</v>
      </c>
      <c r="L15" s="20" t="n">
        <f aca="false">SUM(L8:L14)</f>
        <v>3905</v>
      </c>
      <c r="M15" s="20" t="n">
        <f aca="false">SUM(M8:M14)</f>
        <v>3806</v>
      </c>
      <c r="N15" s="20" t="n">
        <f aca="false">SUM(N8:N14)</f>
        <v>4027</v>
      </c>
      <c r="O15" s="20" t="n">
        <f aca="false">SUM(O8:O14)</f>
        <v>3495</v>
      </c>
      <c r="P15" s="20" t="n">
        <f aca="false">SUM(P8:P14)</f>
        <v>3869</v>
      </c>
      <c r="Q15" s="20" t="n">
        <f aca="false">SUM(Q8:Q14)</f>
        <v>43969</v>
      </c>
      <c r="R15" s="20" t="n">
        <f aca="false">IFERROR(Q15/12,0)</f>
        <v>3664.08333333333</v>
      </c>
    </row>
    <row r="17" customFormat="false" ht="19.5" hidden="false" customHeight="true" outlineLevel="0" collapsed="false">
      <c r="B17" s="8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customFormat="false" ht="16.5" hidden="false" customHeight="true" outlineLevel="0" collapsed="false">
      <c r="B18" s="9" t="s">
        <v>34</v>
      </c>
      <c r="C18" s="9" t="s">
        <v>35</v>
      </c>
      <c r="D18" s="10" t="s">
        <v>36</v>
      </c>
      <c r="E18" s="11" t="n">
        <v>980</v>
      </c>
      <c r="F18" s="11" t="n">
        <v>980</v>
      </c>
      <c r="G18" s="11" t="n">
        <v>980</v>
      </c>
      <c r="H18" s="11" t="n">
        <v>980</v>
      </c>
      <c r="I18" s="11" t="n">
        <v>980</v>
      </c>
      <c r="J18" s="11" t="n">
        <v>980</v>
      </c>
      <c r="K18" s="11" t="n">
        <v>1010</v>
      </c>
      <c r="L18" s="11" t="n">
        <v>1010</v>
      </c>
      <c r="M18" s="11" t="n">
        <v>1010</v>
      </c>
      <c r="N18" s="11" t="n">
        <v>1010</v>
      </c>
      <c r="O18" s="11" t="n">
        <v>1010</v>
      </c>
      <c r="P18" s="11" t="n">
        <v>1010</v>
      </c>
      <c r="Q18" s="12" t="n">
        <f aca="false">SUM(E18:P18)</f>
        <v>11940</v>
      </c>
      <c r="R18" s="13" t="n">
        <f aca="false">IFERROR(Q18/12,0)</f>
        <v>995</v>
      </c>
    </row>
    <row r="19" customFormat="false" ht="16.5" hidden="false" customHeight="true" outlineLevel="0" collapsed="false">
      <c r="B19" s="14" t="s">
        <v>37</v>
      </c>
      <c r="C19" s="14" t="s">
        <v>38</v>
      </c>
      <c r="D19" s="15" t="s">
        <v>36</v>
      </c>
      <c r="E19" s="16" t="n">
        <v>165</v>
      </c>
      <c r="F19" s="16" t="n">
        <v>165</v>
      </c>
      <c r="G19" s="16" t="n">
        <v>165</v>
      </c>
      <c r="H19" s="16" t="n">
        <v>165</v>
      </c>
      <c r="I19" s="16" t="n">
        <v>165</v>
      </c>
      <c r="J19" s="16" t="n">
        <v>165</v>
      </c>
      <c r="K19" s="16" t="n">
        <v>165</v>
      </c>
      <c r="L19" s="16" t="n">
        <v>165</v>
      </c>
      <c r="M19" s="16" t="n">
        <v>165</v>
      </c>
      <c r="N19" s="16" t="n">
        <v>165</v>
      </c>
      <c r="O19" s="16" t="n">
        <v>165</v>
      </c>
      <c r="P19" s="16" t="n">
        <v>165</v>
      </c>
      <c r="Q19" s="17" t="n">
        <f aca="false">SUM(E19:P19)</f>
        <v>1980</v>
      </c>
      <c r="R19" s="18" t="n">
        <f aca="false">IFERROR(Q19/12,0)</f>
        <v>165</v>
      </c>
    </row>
    <row r="20" customFormat="false" ht="16.5" hidden="false" customHeight="true" outlineLevel="0" collapsed="false">
      <c r="B20" s="9" t="s">
        <v>37</v>
      </c>
      <c r="C20" s="9" t="s">
        <v>39</v>
      </c>
      <c r="D20" s="10" t="s">
        <v>36</v>
      </c>
      <c r="E20" s="11" t="n">
        <v>62</v>
      </c>
      <c r="F20" s="11" t="n">
        <v>62</v>
      </c>
      <c r="G20" s="11" t="n">
        <v>62</v>
      </c>
      <c r="H20" s="11" t="n">
        <v>210</v>
      </c>
      <c r="I20" s="11" t="n">
        <v>62</v>
      </c>
      <c r="J20" s="11" t="n">
        <v>62</v>
      </c>
      <c r="K20" s="11" t="n">
        <v>62</v>
      </c>
      <c r="L20" s="11" t="n">
        <v>62</v>
      </c>
      <c r="M20" s="11" t="n">
        <v>62</v>
      </c>
      <c r="N20" s="11" t="n">
        <v>62</v>
      </c>
      <c r="O20" s="11" t="n">
        <v>68</v>
      </c>
      <c r="P20" s="11" t="n">
        <v>68</v>
      </c>
      <c r="Q20" s="12" t="n">
        <f aca="false">SUM(E20:P20)</f>
        <v>904</v>
      </c>
      <c r="R20" s="13" t="n">
        <f aca="false">IFERROR(Q20/12,0)</f>
        <v>75.3333333333333</v>
      </c>
    </row>
    <row r="21" customFormat="false" ht="16.5" hidden="false" customHeight="true" outlineLevel="0" collapsed="false">
      <c r="B21" s="14" t="s">
        <v>40</v>
      </c>
      <c r="C21" s="14" t="s">
        <v>41</v>
      </c>
      <c r="D21" s="15" t="s">
        <v>36</v>
      </c>
      <c r="E21" s="16" t="n">
        <v>39.99</v>
      </c>
      <c r="F21" s="16" t="n">
        <v>39.99</v>
      </c>
      <c r="G21" s="16" t="n">
        <v>39.99</v>
      </c>
      <c r="H21" s="16" t="n">
        <v>39.99</v>
      </c>
      <c r="I21" s="16" t="n">
        <v>39.99</v>
      </c>
      <c r="J21" s="16" t="n">
        <v>39.99</v>
      </c>
      <c r="K21" s="16" t="n">
        <v>39.99</v>
      </c>
      <c r="L21" s="16" t="n">
        <v>39.99</v>
      </c>
      <c r="M21" s="16" t="n">
        <v>39.99</v>
      </c>
      <c r="N21" s="16" t="n">
        <v>39.99</v>
      </c>
      <c r="O21" s="16" t="n">
        <v>39.99</v>
      </c>
      <c r="P21" s="16" t="n">
        <v>39.99</v>
      </c>
      <c r="Q21" s="17" t="n">
        <f aca="false">SUM(E21:P21)</f>
        <v>479.88</v>
      </c>
      <c r="R21" s="18" t="n">
        <f aca="false">IFERROR(Q21/12,0)</f>
        <v>39.99</v>
      </c>
    </row>
    <row r="22" customFormat="false" ht="16.5" hidden="false" customHeight="true" outlineLevel="0" collapsed="false">
      <c r="B22" s="9" t="s">
        <v>40</v>
      </c>
      <c r="C22" s="9" t="s">
        <v>42</v>
      </c>
      <c r="D22" s="10" t="s">
        <v>36</v>
      </c>
      <c r="E22" s="11" t="n">
        <v>24.99</v>
      </c>
      <c r="F22" s="11" t="n">
        <v>24.99</v>
      </c>
      <c r="G22" s="11" t="n">
        <v>24.99</v>
      </c>
      <c r="H22" s="11" t="n">
        <v>24.99</v>
      </c>
      <c r="I22" s="11" t="n">
        <v>24.99</v>
      </c>
      <c r="J22" s="11" t="n">
        <v>24.99</v>
      </c>
      <c r="K22" s="11" t="n">
        <v>24.99</v>
      </c>
      <c r="L22" s="11" t="n">
        <v>24.99</v>
      </c>
      <c r="M22" s="11" t="n">
        <v>24.99</v>
      </c>
      <c r="N22" s="11" t="n">
        <v>24.99</v>
      </c>
      <c r="O22" s="11" t="n">
        <v>24.99</v>
      </c>
      <c r="P22" s="11" t="n">
        <v>24.99</v>
      </c>
      <c r="Q22" s="12" t="n">
        <f aca="false">SUM(E22:P22)</f>
        <v>299.88</v>
      </c>
      <c r="R22" s="13" t="n">
        <f aca="false">IFERROR(Q22/12,0)</f>
        <v>24.99</v>
      </c>
    </row>
    <row r="23" customFormat="false" ht="16.5" hidden="false" customHeight="true" outlineLevel="0" collapsed="false">
      <c r="B23" s="14" t="s">
        <v>43</v>
      </c>
      <c r="C23" s="14" t="s">
        <v>44</v>
      </c>
      <c r="D23" s="15" t="s">
        <v>36</v>
      </c>
      <c r="E23" s="16" t="n">
        <v>21.5</v>
      </c>
      <c r="F23" s="16" t="n">
        <v>21.5</v>
      </c>
      <c r="G23" s="16" t="n">
        <v>21.5</v>
      </c>
      <c r="H23" s="16" t="n">
        <v>21.5</v>
      </c>
      <c r="I23" s="16" t="n">
        <v>21.5</v>
      </c>
      <c r="J23" s="16" t="n">
        <v>21.5</v>
      </c>
      <c r="K23" s="16" t="n">
        <v>21.5</v>
      </c>
      <c r="L23" s="16" t="n">
        <v>21.5</v>
      </c>
      <c r="M23" s="16" t="n">
        <v>21.5</v>
      </c>
      <c r="N23" s="16" t="n">
        <v>21.5</v>
      </c>
      <c r="O23" s="16" t="n">
        <v>21.5</v>
      </c>
      <c r="P23" s="16" t="n">
        <v>21.5</v>
      </c>
      <c r="Q23" s="17" t="n">
        <f aca="false">SUM(E23:P23)</f>
        <v>258</v>
      </c>
      <c r="R23" s="18" t="n">
        <f aca="false">IFERROR(Q23/12,0)</f>
        <v>21.5</v>
      </c>
    </row>
    <row r="24" customFormat="false" ht="16.5" hidden="false" customHeight="true" outlineLevel="0" collapsed="false">
      <c r="B24" s="9" t="s">
        <v>43</v>
      </c>
      <c r="C24" s="9" t="s">
        <v>45</v>
      </c>
      <c r="D24" s="10" t="s">
        <v>36</v>
      </c>
      <c r="E24" s="11" t="n">
        <v>68</v>
      </c>
      <c r="F24" s="11" t="n">
        <v>68</v>
      </c>
      <c r="G24" s="11" t="n">
        <v>68</v>
      </c>
      <c r="H24" s="11" t="n">
        <v>68</v>
      </c>
      <c r="I24" s="11" t="n">
        <v>68</v>
      </c>
      <c r="J24" s="11" t="n">
        <v>68</v>
      </c>
      <c r="K24" s="11" t="n">
        <v>68</v>
      </c>
      <c r="L24" s="11" t="n">
        <v>68</v>
      </c>
      <c r="M24" s="11" t="n">
        <v>68</v>
      </c>
      <c r="N24" s="11" t="n">
        <v>68</v>
      </c>
      <c r="O24" s="11" t="n">
        <v>68</v>
      </c>
      <c r="P24" s="11" t="n">
        <v>68</v>
      </c>
      <c r="Q24" s="12" t="n">
        <f aca="false">SUM(E24:P24)</f>
        <v>816</v>
      </c>
      <c r="R24" s="13" t="n">
        <f aca="false">IFERROR(Q24/12,0)</f>
        <v>68</v>
      </c>
    </row>
    <row r="25" customFormat="false" ht="16.5" hidden="false" customHeight="true" outlineLevel="0" collapsed="false">
      <c r="B25" s="14" t="s">
        <v>46</v>
      </c>
      <c r="C25" s="14" t="s">
        <v>47</v>
      </c>
      <c r="D25" s="15" t="s">
        <v>36</v>
      </c>
      <c r="E25" s="16" t="n">
        <v>58</v>
      </c>
      <c r="F25" s="16" t="n">
        <v>58</v>
      </c>
      <c r="G25" s="16" t="n">
        <v>58</v>
      </c>
      <c r="H25" s="16" t="n">
        <v>58</v>
      </c>
      <c r="I25" s="16" t="n">
        <v>58</v>
      </c>
      <c r="J25" s="16" t="n">
        <v>58</v>
      </c>
      <c r="K25" s="16" t="n">
        <v>58</v>
      </c>
      <c r="L25" s="16" t="n">
        <v>58</v>
      </c>
      <c r="M25" s="16" t="n">
        <v>58</v>
      </c>
      <c r="N25" s="16" t="n">
        <v>58</v>
      </c>
      <c r="O25" s="16" t="n">
        <v>58</v>
      </c>
      <c r="P25" s="16" t="n">
        <v>58</v>
      </c>
      <c r="Q25" s="17" t="n">
        <f aca="false">SUM(E25:P25)</f>
        <v>696</v>
      </c>
      <c r="R25" s="18" t="n">
        <f aca="false">IFERROR(Q25/12,0)</f>
        <v>58</v>
      </c>
    </row>
    <row r="26" customFormat="false" ht="16.5" hidden="false" customHeight="true" outlineLevel="0" collapsed="false">
      <c r="B26" s="9" t="s">
        <v>46</v>
      </c>
      <c r="C26" s="9" t="s">
        <v>48</v>
      </c>
      <c r="D26" s="10" t="s">
        <v>36</v>
      </c>
      <c r="E26" s="11" t="n">
        <v>44</v>
      </c>
      <c r="F26" s="11" t="n">
        <v>44</v>
      </c>
      <c r="G26" s="11" t="n">
        <v>44</v>
      </c>
      <c r="H26" s="11" t="n">
        <v>44</v>
      </c>
      <c r="I26" s="11" t="n">
        <v>44</v>
      </c>
      <c r="J26" s="11" t="n">
        <v>44</v>
      </c>
      <c r="K26" s="11" t="n">
        <v>44</v>
      </c>
      <c r="L26" s="11" t="n">
        <v>44</v>
      </c>
      <c r="M26" s="11" t="n">
        <v>44</v>
      </c>
      <c r="N26" s="11" t="n">
        <v>44</v>
      </c>
      <c r="O26" s="11" t="n">
        <v>44</v>
      </c>
      <c r="P26" s="11" t="n">
        <v>44</v>
      </c>
      <c r="Q26" s="12" t="n">
        <f aca="false">SUM(E26:P26)</f>
        <v>528</v>
      </c>
      <c r="R26" s="13" t="n">
        <f aca="false">IFERROR(Q26/12,0)</f>
        <v>44</v>
      </c>
    </row>
    <row r="27" customFormat="false" ht="16.5" hidden="false" customHeight="true" outlineLevel="0" collapsed="false">
      <c r="B27" s="14" t="s">
        <v>49</v>
      </c>
      <c r="C27" s="14" t="s">
        <v>50</v>
      </c>
      <c r="D27" s="15" t="s">
        <v>36</v>
      </c>
      <c r="E27" s="16" t="n">
        <v>32.97</v>
      </c>
      <c r="F27" s="16" t="n">
        <v>32.97</v>
      </c>
      <c r="G27" s="16" t="n">
        <v>32.97</v>
      </c>
      <c r="H27" s="16" t="n">
        <v>32.97</v>
      </c>
      <c r="I27" s="16" t="n">
        <v>35.97</v>
      </c>
      <c r="J27" s="16" t="n">
        <v>35.97</v>
      </c>
      <c r="K27" s="16" t="n">
        <v>35.97</v>
      </c>
      <c r="L27" s="16" t="n">
        <v>35.97</v>
      </c>
      <c r="M27" s="16" t="n">
        <v>35.97</v>
      </c>
      <c r="N27" s="16" t="n">
        <v>35.97</v>
      </c>
      <c r="O27" s="16" t="n">
        <v>35.97</v>
      </c>
      <c r="P27" s="16" t="n">
        <v>35.97</v>
      </c>
      <c r="Q27" s="17" t="n">
        <f aca="false">SUM(E27:P27)</f>
        <v>419.64</v>
      </c>
      <c r="R27" s="18" t="n">
        <f aca="false">IFERROR(Q27/12,0)</f>
        <v>34.97</v>
      </c>
    </row>
    <row r="28" customFormat="false" ht="16.5" hidden="false" customHeight="true" outlineLevel="0" collapsed="false">
      <c r="B28" s="9" t="s">
        <v>51</v>
      </c>
      <c r="C28" s="9" t="s">
        <v>52</v>
      </c>
      <c r="D28" s="10" t="s">
        <v>36</v>
      </c>
      <c r="E28" s="11" t="n">
        <v>29</v>
      </c>
      <c r="F28" s="11" t="n">
        <v>29</v>
      </c>
      <c r="G28" s="11" t="n">
        <v>29</v>
      </c>
      <c r="H28" s="11" t="n">
        <v>29</v>
      </c>
      <c r="I28" s="11" t="n">
        <v>29</v>
      </c>
      <c r="J28" s="11" t="n">
        <v>29</v>
      </c>
      <c r="K28" s="11" t="n">
        <v>29</v>
      </c>
      <c r="L28" s="11" t="n">
        <v>29</v>
      </c>
      <c r="M28" s="11" t="n">
        <v>29</v>
      </c>
      <c r="N28" s="11" t="n">
        <v>29</v>
      </c>
      <c r="O28" s="11" t="n">
        <v>29</v>
      </c>
      <c r="P28" s="11" t="n">
        <v>29</v>
      </c>
      <c r="Q28" s="12" t="n">
        <f aca="false">SUM(E28:P28)</f>
        <v>348</v>
      </c>
      <c r="R28" s="13" t="n">
        <f aca="false">IFERROR(Q28/12,0)</f>
        <v>29</v>
      </c>
    </row>
    <row r="29" customFormat="false" ht="16.5" hidden="false" customHeight="true" outlineLevel="0" collapsed="false">
      <c r="B29" s="14" t="s">
        <v>53</v>
      </c>
      <c r="C29" s="14" t="s">
        <v>54</v>
      </c>
      <c r="D29" s="15" t="s">
        <v>36</v>
      </c>
      <c r="E29" s="16" t="n">
        <v>4.9</v>
      </c>
      <c r="F29" s="16" t="n">
        <v>4.9</v>
      </c>
      <c r="G29" s="16" t="n">
        <v>4.9</v>
      </c>
      <c r="H29" s="16" t="n">
        <v>4.9</v>
      </c>
      <c r="I29" s="16" t="n">
        <v>4.9</v>
      </c>
      <c r="J29" s="16" t="n">
        <v>4.9</v>
      </c>
      <c r="K29" s="16" t="n">
        <v>4.9</v>
      </c>
      <c r="L29" s="16" t="n">
        <v>4.9</v>
      </c>
      <c r="M29" s="16" t="n">
        <v>4.9</v>
      </c>
      <c r="N29" s="16" t="n">
        <v>4.9</v>
      </c>
      <c r="O29" s="16" t="n">
        <v>4.9</v>
      </c>
      <c r="P29" s="16" t="n">
        <v>4.9</v>
      </c>
      <c r="Q29" s="17" t="n">
        <f aca="false">SUM(E29:P29)</f>
        <v>58.8</v>
      </c>
      <c r="R29" s="18" t="n">
        <f aca="false">IFERROR(Q29/12,0)</f>
        <v>4.9</v>
      </c>
    </row>
    <row r="30" customFormat="false" ht="16.5" hidden="false" customHeight="true" outlineLevel="0" collapsed="false">
      <c r="B30" s="9"/>
      <c r="C30" s="9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 t="n">
        <f aca="false">SUM(E30:P30)</f>
        <v>0</v>
      </c>
      <c r="R30" s="13" t="n">
        <f aca="false">IFERROR(Q30/12,0)</f>
        <v>0</v>
      </c>
    </row>
    <row r="31" customFormat="false" ht="16.5" hidden="false" customHeight="true" outlineLevel="0" collapsed="false">
      <c r="B31" s="14"/>
      <c r="C31" s="14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7" t="n">
        <f aca="false">SUM(E31:P31)</f>
        <v>0</v>
      </c>
      <c r="R31" s="18" t="n">
        <f aca="false">IFERROR(Q31/12,0)</f>
        <v>0</v>
      </c>
    </row>
    <row r="32" customFormat="false" ht="19.5" hidden="false" customHeight="true" outlineLevel="0" collapsed="false">
      <c r="B32" s="19" t="s">
        <v>55</v>
      </c>
      <c r="C32" s="19"/>
      <c r="D32" s="19"/>
      <c r="E32" s="20" t="n">
        <f aca="false">SUM(E18:E31)</f>
        <v>1530.35</v>
      </c>
      <c r="F32" s="20" t="n">
        <f aca="false">SUM(F18:F31)</f>
        <v>1530.35</v>
      </c>
      <c r="G32" s="20" t="n">
        <f aca="false">SUM(G18:G31)</f>
        <v>1530.35</v>
      </c>
      <c r="H32" s="20" t="n">
        <f aca="false">SUM(H18:H31)</f>
        <v>1678.35</v>
      </c>
      <c r="I32" s="20" t="n">
        <f aca="false">SUM(I18:I31)</f>
        <v>1533.35</v>
      </c>
      <c r="J32" s="20" t="n">
        <f aca="false">SUM(J18:J31)</f>
        <v>1533.35</v>
      </c>
      <c r="K32" s="20" t="n">
        <f aca="false">SUM(K18:K31)</f>
        <v>1563.35</v>
      </c>
      <c r="L32" s="20" t="n">
        <f aca="false">SUM(L18:L31)</f>
        <v>1563.35</v>
      </c>
      <c r="M32" s="20" t="n">
        <f aca="false">SUM(M18:M31)</f>
        <v>1563.35</v>
      </c>
      <c r="N32" s="20" t="n">
        <f aca="false">SUM(N18:N31)</f>
        <v>1563.35</v>
      </c>
      <c r="O32" s="20" t="n">
        <f aca="false">SUM(O18:O31)</f>
        <v>1569.35</v>
      </c>
      <c r="P32" s="20" t="n">
        <f aca="false">SUM(P18:P31)</f>
        <v>1569.35</v>
      </c>
      <c r="Q32" s="20" t="n">
        <f aca="false">SUM(Q18:Q31)</f>
        <v>18728.2</v>
      </c>
      <c r="R32" s="20" t="n">
        <f aca="false">IFERROR(Q32/12,0)</f>
        <v>1560.68333333333</v>
      </c>
    </row>
    <row r="34" customFormat="false" ht="19.5" hidden="false" customHeight="true" outlineLevel="0" collapsed="false">
      <c r="B34" s="8" t="s">
        <v>56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customFormat="false" ht="16.5" hidden="false" customHeight="true" outlineLevel="0" collapsed="false">
      <c r="B35" s="9" t="s">
        <v>57</v>
      </c>
      <c r="C35" s="9" t="s">
        <v>58</v>
      </c>
      <c r="D35" s="10" t="s">
        <v>59</v>
      </c>
      <c r="E35" s="11" t="n">
        <v>438</v>
      </c>
      <c r="F35" s="11" t="n">
        <v>402</v>
      </c>
      <c r="G35" s="11" t="n">
        <v>455</v>
      </c>
      <c r="H35" s="11" t="n">
        <v>471</v>
      </c>
      <c r="I35" s="11" t="n">
        <v>429</v>
      </c>
      <c r="J35" s="11" t="n">
        <v>448</v>
      </c>
      <c r="K35" s="11" t="n">
        <v>486</v>
      </c>
      <c r="L35" s="11" t="n">
        <v>512</v>
      </c>
      <c r="M35" s="11" t="n">
        <v>441</v>
      </c>
      <c r="N35" s="11" t="n">
        <v>463</v>
      </c>
      <c r="O35" s="11" t="n">
        <v>458</v>
      </c>
      <c r="P35" s="11" t="n">
        <v>534</v>
      </c>
      <c r="Q35" s="12" t="n">
        <f aca="false">SUM(E35:P35)</f>
        <v>5537</v>
      </c>
      <c r="R35" s="13" t="n">
        <f aca="false">IFERROR(Q35/12,0)</f>
        <v>461.416666666667</v>
      </c>
    </row>
    <row r="36" customFormat="false" ht="16.5" hidden="false" customHeight="true" outlineLevel="0" collapsed="false">
      <c r="B36" s="14" t="s">
        <v>60</v>
      </c>
      <c r="C36" s="14" t="s">
        <v>61</v>
      </c>
      <c r="D36" s="15" t="s">
        <v>59</v>
      </c>
      <c r="E36" s="16" t="n">
        <v>64</v>
      </c>
      <c r="F36" s="16" t="n">
        <v>58</v>
      </c>
      <c r="G36" s="16" t="n">
        <v>71</v>
      </c>
      <c r="H36" s="16" t="n">
        <v>66</v>
      </c>
      <c r="I36" s="16" t="n">
        <v>60</v>
      </c>
      <c r="J36" s="16" t="n">
        <v>69</v>
      </c>
      <c r="K36" s="16" t="n">
        <v>74</v>
      </c>
      <c r="L36" s="16" t="n">
        <v>62</v>
      </c>
      <c r="M36" s="16" t="n">
        <v>68</v>
      </c>
      <c r="N36" s="16" t="n">
        <v>65</v>
      </c>
      <c r="O36" s="16" t="n">
        <v>72</v>
      </c>
      <c r="P36" s="16" t="n">
        <v>88</v>
      </c>
      <c r="Q36" s="17" t="n">
        <f aca="false">SUM(E36:P36)</f>
        <v>817</v>
      </c>
      <c r="R36" s="18" t="n">
        <f aca="false">IFERROR(Q36/12,0)</f>
        <v>68.0833333333333</v>
      </c>
    </row>
    <row r="37" customFormat="false" ht="16.5" hidden="false" customHeight="true" outlineLevel="0" collapsed="false">
      <c r="B37" s="9" t="s">
        <v>46</v>
      </c>
      <c r="C37" s="9" t="s">
        <v>62</v>
      </c>
      <c r="D37" s="10" t="s">
        <v>59</v>
      </c>
      <c r="E37" s="11" t="n">
        <v>82</v>
      </c>
      <c r="F37" s="11" t="n">
        <v>76</v>
      </c>
      <c r="G37" s="11" t="n">
        <v>91</v>
      </c>
      <c r="H37" s="11" t="n">
        <v>88</v>
      </c>
      <c r="I37" s="11" t="n">
        <v>79</v>
      </c>
      <c r="J37" s="11" t="n">
        <v>104</v>
      </c>
      <c r="K37" s="11" t="n">
        <v>126</v>
      </c>
      <c r="L37" s="11" t="n">
        <v>118</v>
      </c>
      <c r="M37" s="11" t="n">
        <v>84</v>
      </c>
      <c r="N37" s="11" t="n">
        <v>80</v>
      </c>
      <c r="O37" s="11" t="n">
        <v>86</v>
      </c>
      <c r="P37" s="11" t="n">
        <v>95</v>
      </c>
      <c r="Q37" s="12" t="n">
        <f aca="false">SUM(E37:P37)</f>
        <v>1109</v>
      </c>
      <c r="R37" s="13" t="n">
        <f aca="false">IFERROR(Q37/12,0)</f>
        <v>92.4166666666667</v>
      </c>
    </row>
    <row r="38" customFormat="false" ht="16.5" hidden="false" customHeight="true" outlineLevel="0" collapsed="false">
      <c r="B38" s="14" t="s">
        <v>49</v>
      </c>
      <c r="C38" s="14" t="s">
        <v>63</v>
      </c>
      <c r="D38" s="15" t="s">
        <v>59</v>
      </c>
      <c r="E38" s="16" t="n">
        <v>118</v>
      </c>
      <c r="F38" s="16" t="n">
        <v>96</v>
      </c>
      <c r="G38" s="16" t="n">
        <v>134</v>
      </c>
      <c r="H38" s="16" t="n">
        <v>142</v>
      </c>
      <c r="I38" s="16" t="n">
        <v>128</v>
      </c>
      <c r="J38" s="16" t="n">
        <v>165</v>
      </c>
      <c r="K38" s="16" t="n">
        <v>188</v>
      </c>
      <c r="L38" s="16" t="n">
        <v>174</v>
      </c>
      <c r="M38" s="16" t="n">
        <v>136</v>
      </c>
      <c r="N38" s="16" t="n">
        <v>122</v>
      </c>
      <c r="O38" s="16" t="n">
        <v>130</v>
      </c>
      <c r="P38" s="16" t="n">
        <v>196</v>
      </c>
      <c r="Q38" s="17" t="n">
        <f aca="false">SUM(E38:P38)</f>
        <v>1729</v>
      </c>
      <c r="R38" s="18" t="n">
        <f aca="false">IFERROR(Q38/12,0)</f>
        <v>144.083333333333</v>
      </c>
    </row>
    <row r="39" customFormat="false" ht="16.5" hidden="false" customHeight="true" outlineLevel="0" collapsed="false">
      <c r="B39" s="9" t="s">
        <v>49</v>
      </c>
      <c r="C39" s="9" t="s">
        <v>64</v>
      </c>
      <c r="D39" s="10" t="s">
        <v>59</v>
      </c>
      <c r="E39" s="11" t="n">
        <v>58</v>
      </c>
      <c r="F39" s="11" t="n">
        <v>62</v>
      </c>
      <c r="G39" s="11" t="n">
        <v>74</v>
      </c>
      <c r="H39" s="11" t="n">
        <v>69</v>
      </c>
      <c r="I39" s="11" t="n">
        <v>82</v>
      </c>
      <c r="J39" s="11" t="n">
        <v>96</v>
      </c>
      <c r="K39" s="11" t="n">
        <v>112</v>
      </c>
      <c r="L39" s="11" t="n">
        <v>128</v>
      </c>
      <c r="M39" s="11" t="n">
        <v>71</v>
      </c>
      <c r="N39" s="11" t="n">
        <v>64</v>
      </c>
      <c r="O39" s="11" t="n">
        <v>58</v>
      </c>
      <c r="P39" s="11" t="n">
        <v>90</v>
      </c>
      <c r="Q39" s="12" t="n">
        <f aca="false">SUM(E39:P39)</f>
        <v>964</v>
      </c>
      <c r="R39" s="13" t="n">
        <f aca="false">IFERROR(Q39/12,0)</f>
        <v>80.3333333333333</v>
      </c>
    </row>
    <row r="40" customFormat="false" ht="16.5" hidden="false" customHeight="true" outlineLevel="0" collapsed="false">
      <c r="B40" s="14" t="s">
        <v>65</v>
      </c>
      <c r="C40" s="14" t="s">
        <v>66</v>
      </c>
      <c r="D40" s="15" t="s">
        <v>59</v>
      </c>
      <c r="E40" s="16" t="n">
        <v>42</v>
      </c>
      <c r="F40" s="16" t="n">
        <v>28</v>
      </c>
      <c r="G40" s="16" t="n">
        <v>36</v>
      </c>
      <c r="H40" s="16" t="n">
        <v>24</v>
      </c>
      <c r="I40" s="16" t="n">
        <v>31</v>
      </c>
      <c r="J40" s="16" t="n">
        <v>18</v>
      </c>
      <c r="K40" s="16" t="n">
        <v>22</v>
      </c>
      <c r="L40" s="16" t="n">
        <v>26</v>
      </c>
      <c r="M40" s="16" t="n">
        <v>34</v>
      </c>
      <c r="N40" s="16" t="n">
        <v>48</v>
      </c>
      <c r="O40" s="16" t="n">
        <v>52</v>
      </c>
      <c r="P40" s="16" t="n">
        <v>38</v>
      </c>
      <c r="Q40" s="17" t="n">
        <f aca="false">SUM(E40:P40)</f>
        <v>399</v>
      </c>
      <c r="R40" s="18" t="n">
        <f aca="false">IFERROR(Q40/12,0)</f>
        <v>33.25</v>
      </c>
    </row>
    <row r="41" customFormat="false" ht="16.5" hidden="false" customHeight="true" outlineLevel="0" collapsed="false">
      <c r="B41" s="9" t="s">
        <v>65</v>
      </c>
      <c r="C41" s="9" t="s">
        <v>67</v>
      </c>
      <c r="D41" s="10" t="s">
        <v>59</v>
      </c>
      <c r="E41" s="11" t="n">
        <v>30</v>
      </c>
      <c r="F41" s="11" t="n">
        <v>0</v>
      </c>
      <c r="G41" s="11" t="n">
        <v>32</v>
      </c>
      <c r="H41" s="11" t="n">
        <v>0</v>
      </c>
      <c r="I41" s="11" t="n">
        <v>30</v>
      </c>
      <c r="J41" s="11" t="n">
        <v>0</v>
      </c>
      <c r="K41" s="11" t="n">
        <v>34</v>
      </c>
      <c r="L41" s="11" t="n">
        <v>0</v>
      </c>
      <c r="M41" s="11" t="n">
        <v>32</v>
      </c>
      <c r="N41" s="11" t="n">
        <v>0</v>
      </c>
      <c r="O41" s="11" t="n">
        <v>30</v>
      </c>
      <c r="P41" s="11" t="n">
        <v>36</v>
      </c>
      <c r="Q41" s="12" t="n">
        <f aca="false">SUM(E41:P41)</f>
        <v>224</v>
      </c>
      <c r="R41" s="13" t="n">
        <f aca="false">IFERROR(Q41/12,0)</f>
        <v>18.6666666666667</v>
      </c>
    </row>
    <row r="42" customFormat="false" ht="16.5" hidden="false" customHeight="true" outlineLevel="0" collapsed="false">
      <c r="B42" s="14" t="s">
        <v>68</v>
      </c>
      <c r="C42" s="14" t="s">
        <v>69</v>
      </c>
      <c r="D42" s="15" t="s">
        <v>59</v>
      </c>
      <c r="E42" s="16" t="n">
        <v>46</v>
      </c>
      <c r="F42" s="16" t="n">
        <v>72</v>
      </c>
      <c r="G42" s="16" t="n">
        <v>118</v>
      </c>
      <c r="H42" s="16" t="n">
        <v>64</v>
      </c>
      <c r="I42" s="16" t="n">
        <v>58</v>
      </c>
      <c r="J42" s="16" t="n">
        <v>42</v>
      </c>
      <c r="K42" s="16" t="n">
        <v>96</v>
      </c>
      <c r="L42" s="16" t="n">
        <v>51</v>
      </c>
      <c r="M42" s="16" t="n">
        <v>108</v>
      </c>
      <c r="N42" s="16" t="n">
        <v>74</v>
      </c>
      <c r="O42" s="16" t="n">
        <v>62</v>
      </c>
      <c r="P42" s="16" t="n">
        <v>145</v>
      </c>
      <c r="Q42" s="17" t="n">
        <f aca="false">SUM(E42:P42)</f>
        <v>936</v>
      </c>
      <c r="R42" s="18" t="n">
        <f aca="false">IFERROR(Q42/12,0)</f>
        <v>78</v>
      </c>
    </row>
    <row r="43" customFormat="false" ht="16.5" hidden="false" customHeight="true" outlineLevel="0" collapsed="false">
      <c r="B43" s="9" t="s">
        <v>60</v>
      </c>
      <c r="C43" s="9" t="s">
        <v>70</v>
      </c>
      <c r="D43" s="10" t="s">
        <v>59</v>
      </c>
      <c r="E43" s="11" t="n">
        <v>0</v>
      </c>
      <c r="F43" s="11" t="n">
        <v>148</v>
      </c>
      <c r="G43" s="11" t="n">
        <v>0</v>
      </c>
      <c r="H43" s="11" t="n">
        <v>62</v>
      </c>
      <c r="I43" s="11" t="n">
        <v>0</v>
      </c>
      <c r="J43" s="11" t="n">
        <v>215</v>
      </c>
      <c r="K43" s="11" t="n">
        <v>0</v>
      </c>
      <c r="L43" s="11" t="n">
        <v>0</v>
      </c>
      <c r="M43" s="11" t="n">
        <v>94</v>
      </c>
      <c r="N43" s="11" t="n">
        <v>38</v>
      </c>
      <c r="O43" s="11" t="n">
        <v>0</v>
      </c>
      <c r="P43" s="11" t="n">
        <v>126</v>
      </c>
      <c r="Q43" s="12" t="n">
        <f aca="false">SUM(E43:P43)</f>
        <v>683</v>
      </c>
      <c r="R43" s="13" t="n">
        <f aca="false">IFERROR(Q43/12,0)</f>
        <v>56.9166666666667</v>
      </c>
    </row>
    <row r="44" customFormat="false" ht="16.5" hidden="false" customHeight="true" outlineLevel="0" collapsed="false">
      <c r="B44" s="14" t="s">
        <v>51</v>
      </c>
      <c r="C44" s="14" t="s">
        <v>71</v>
      </c>
      <c r="D44" s="15" t="s">
        <v>59</v>
      </c>
      <c r="E44" s="16" t="n">
        <v>24</v>
      </c>
      <c r="F44" s="16" t="n">
        <v>18</v>
      </c>
      <c r="G44" s="16" t="n">
        <v>32</v>
      </c>
      <c r="H44" s="16" t="n">
        <v>21</v>
      </c>
      <c r="I44" s="16" t="n">
        <v>16</v>
      </c>
      <c r="J44" s="16" t="n">
        <v>28</v>
      </c>
      <c r="K44" s="16" t="n">
        <v>19</v>
      </c>
      <c r="L44" s="16" t="n">
        <v>34</v>
      </c>
      <c r="M44" s="16" t="n">
        <v>42</v>
      </c>
      <c r="N44" s="16" t="n">
        <v>25</v>
      </c>
      <c r="O44" s="16" t="n">
        <v>20</v>
      </c>
      <c r="P44" s="16" t="n">
        <v>30</v>
      </c>
      <c r="Q44" s="17" t="n">
        <f aca="false">SUM(E44:P44)</f>
        <v>309</v>
      </c>
      <c r="R44" s="18" t="n">
        <f aca="false">IFERROR(Q44/12,0)</f>
        <v>25.75</v>
      </c>
    </row>
    <row r="45" customFormat="false" ht="16.5" hidden="false" customHeight="true" outlineLevel="0" collapsed="false">
      <c r="B45" s="9" t="s">
        <v>53</v>
      </c>
      <c r="C45" s="9" t="s">
        <v>72</v>
      </c>
      <c r="D45" s="10" t="s">
        <v>59</v>
      </c>
      <c r="E45" s="11" t="n">
        <v>35</v>
      </c>
      <c r="F45" s="11" t="n">
        <v>20</v>
      </c>
      <c r="G45" s="11" t="n">
        <v>48</v>
      </c>
      <c r="H45" s="11" t="n">
        <v>25</v>
      </c>
      <c r="I45" s="11" t="n">
        <v>62</v>
      </c>
      <c r="J45" s="11" t="n">
        <v>30</v>
      </c>
      <c r="K45" s="11" t="n">
        <v>28</v>
      </c>
      <c r="L45" s="11" t="n">
        <v>24</v>
      </c>
      <c r="M45" s="11" t="n">
        <v>40</v>
      </c>
      <c r="N45" s="11" t="n">
        <v>22</v>
      </c>
      <c r="O45" s="11" t="n">
        <v>55</v>
      </c>
      <c r="P45" s="11" t="n">
        <v>165</v>
      </c>
      <c r="Q45" s="12" t="n">
        <f aca="false">SUM(E45:P45)</f>
        <v>554</v>
      </c>
      <c r="R45" s="13" t="n">
        <f aca="false">IFERROR(Q45/12,0)</f>
        <v>46.1666666666667</v>
      </c>
    </row>
    <row r="46" customFormat="false" ht="16.5" hidden="false" customHeight="true" outlineLevel="0" collapsed="false">
      <c r="B46" s="14" t="s">
        <v>53</v>
      </c>
      <c r="C46" s="14" t="s">
        <v>73</v>
      </c>
      <c r="D46" s="15" t="s">
        <v>59</v>
      </c>
      <c r="E46" s="16" t="n">
        <v>38</v>
      </c>
      <c r="F46" s="16" t="n">
        <v>42</v>
      </c>
      <c r="G46" s="16" t="n">
        <v>29</v>
      </c>
      <c r="H46" s="16" t="n">
        <v>51</v>
      </c>
      <c r="I46" s="16" t="n">
        <v>36</v>
      </c>
      <c r="J46" s="16" t="n">
        <v>44</v>
      </c>
      <c r="K46" s="16" t="n">
        <v>58</v>
      </c>
      <c r="L46" s="16" t="n">
        <v>47</v>
      </c>
      <c r="M46" s="16" t="n">
        <v>33</v>
      </c>
      <c r="N46" s="16" t="n">
        <v>40</v>
      </c>
      <c r="O46" s="16" t="n">
        <v>39</v>
      </c>
      <c r="P46" s="16" t="n">
        <v>62</v>
      </c>
      <c r="Q46" s="17" t="n">
        <f aca="false">SUM(E46:P46)</f>
        <v>519</v>
      </c>
      <c r="R46" s="18" t="n">
        <f aca="false">IFERROR(Q46/12,0)</f>
        <v>43.25</v>
      </c>
    </row>
    <row r="47" customFormat="false" ht="16.5" hidden="false" customHeight="true" outlineLevel="0" collapsed="false">
      <c r="B47" s="9"/>
      <c r="C47" s="9"/>
      <c r="D47" s="1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2" t="n">
        <f aca="false">SUM(E47:P47)</f>
        <v>0</v>
      </c>
      <c r="R47" s="13" t="n">
        <f aca="false">IFERROR(Q47/12,0)</f>
        <v>0</v>
      </c>
    </row>
    <row r="48" customFormat="false" ht="16.5" hidden="false" customHeight="true" outlineLevel="0" collapsed="false">
      <c r="B48" s="14"/>
      <c r="C48" s="14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7" t="n">
        <f aca="false">SUM(E48:P48)</f>
        <v>0</v>
      </c>
      <c r="R48" s="18" t="n">
        <f aca="false">IFERROR(Q48/12,0)</f>
        <v>0</v>
      </c>
    </row>
    <row r="49" customFormat="false" ht="19.5" hidden="false" customHeight="true" outlineLevel="0" collapsed="false">
      <c r="B49" s="19" t="s">
        <v>74</v>
      </c>
      <c r="C49" s="19"/>
      <c r="D49" s="19"/>
      <c r="E49" s="20" t="n">
        <f aca="false">SUM(E35:E48)</f>
        <v>975</v>
      </c>
      <c r="F49" s="20" t="n">
        <f aca="false">SUM(F35:F48)</f>
        <v>1022</v>
      </c>
      <c r="G49" s="20" t="n">
        <f aca="false">SUM(G35:G48)</f>
        <v>1120</v>
      </c>
      <c r="H49" s="20" t="n">
        <f aca="false">SUM(H35:H48)</f>
        <v>1083</v>
      </c>
      <c r="I49" s="20" t="n">
        <f aca="false">SUM(I35:I48)</f>
        <v>1011</v>
      </c>
      <c r="J49" s="20" t="n">
        <f aca="false">SUM(J35:J48)</f>
        <v>1259</v>
      </c>
      <c r="K49" s="20" t="n">
        <f aca="false">SUM(K35:K48)</f>
        <v>1243</v>
      </c>
      <c r="L49" s="20" t="n">
        <f aca="false">SUM(L35:L48)</f>
        <v>1176</v>
      </c>
      <c r="M49" s="20" t="n">
        <f aca="false">SUM(M35:M48)</f>
        <v>1183</v>
      </c>
      <c r="N49" s="20" t="n">
        <f aca="false">SUM(N35:N48)</f>
        <v>1041</v>
      </c>
      <c r="O49" s="20" t="n">
        <f aca="false">SUM(O35:O48)</f>
        <v>1062</v>
      </c>
      <c r="P49" s="20" t="n">
        <f aca="false">SUM(P35:P48)</f>
        <v>1605</v>
      </c>
      <c r="Q49" s="20" t="n">
        <f aca="false">SUM(Q35:Q48)</f>
        <v>13780</v>
      </c>
      <c r="R49" s="20" t="n">
        <f aca="false">IFERROR(Q49/12,0)</f>
        <v>1148.33333333333</v>
      </c>
    </row>
    <row r="51" customFormat="false" ht="19.5" hidden="false" customHeight="true" outlineLevel="0" collapsed="false">
      <c r="B51" s="8" t="s">
        <v>75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customFormat="false" ht="16.5" hidden="false" customHeight="true" outlineLevel="0" collapsed="false">
      <c r="B52" s="9" t="s">
        <v>76</v>
      </c>
      <c r="C52" s="9" t="s">
        <v>77</v>
      </c>
      <c r="D52" s="10" t="s">
        <v>78</v>
      </c>
      <c r="E52" s="11" t="n">
        <v>150</v>
      </c>
      <c r="F52" s="11" t="n">
        <v>150</v>
      </c>
      <c r="G52" s="11" t="n">
        <v>150</v>
      </c>
      <c r="H52" s="11" t="n">
        <v>150</v>
      </c>
      <c r="I52" s="11" t="n">
        <v>150</v>
      </c>
      <c r="J52" s="11" t="n">
        <v>150</v>
      </c>
      <c r="K52" s="11" t="n">
        <v>150</v>
      </c>
      <c r="L52" s="11" t="n">
        <v>150</v>
      </c>
      <c r="M52" s="11" t="n">
        <v>150</v>
      </c>
      <c r="N52" s="11" t="n">
        <v>150</v>
      </c>
      <c r="O52" s="11" t="n">
        <v>150</v>
      </c>
      <c r="P52" s="11" t="n">
        <v>150</v>
      </c>
      <c r="Q52" s="12" t="n">
        <f aca="false">SUM(E52:P52)</f>
        <v>1800</v>
      </c>
      <c r="R52" s="13" t="n">
        <f aca="false">IFERROR(Q52/12,0)</f>
        <v>150</v>
      </c>
    </row>
    <row r="53" customFormat="false" ht="16.5" hidden="false" customHeight="true" outlineLevel="0" collapsed="false">
      <c r="B53" s="14" t="s">
        <v>76</v>
      </c>
      <c r="C53" s="14" t="s">
        <v>79</v>
      </c>
      <c r="D53" s="15" t="s">
        <v>78</v>
      </c>
      <c r="E53" s="16" t="n">
        <v>200</v>
      </c>
      <c r="F53" s="16" t="n">
        <v>200</v>
      </c>
      <c r="G53" s="16" t="n">
        <v>200</v>
      </c>
      <c r="H53" s="16" t="n">
        <v>200</v>
      </c>
      <c r="I53" s="16" t="n">
        <v>200</v>
      </c>
      <c r="J53" s="16" t="n">
        <v>200</v>
      </c>
      <c r="K53" s="16" t="n">
        <v>200</v>
      </c>
      <c r="L53" s="16" t="n">
        <v>200</v>
      </c>
      <c r="M53" s="16" t="n">
        <v>200</v>
      </c>
      <c r="N53" s="16" t="n">
        <v>200</v>
      </c>
      <c r="O53" s="16" t="n">
        <v>200</v>
      </c>
      <c r="P53" s="16" t="n">
        <v>200</v>
      </c>
      <c r="Q53" s="17" t="n">
        <f aca="false">SUM(E53:P53)</f>
        <v>2400</v>
      </c>
      <c r="R53" s="18" t="n">
        <f aca="false">IFERROR(Q53/12,0)</f>
        <v>200</v>
      </c>
    </row>
    <row r="54" customFormat="false" ht="16.5" hidden="false" customHeight="true" outlineLevel="0" collapsed="false">
      <c r="B54" s="9" t="s">
        <v>76</v>
      </c>
      <c r="C54" s="9" t="s">
        <v>80</v>
      </c>
      <c r="D54" s="10" t="s">
        <v>78</v>
      </c>
      <c r="E54" s="11" t="n">
        <v>100</v>
      </c>
      <c r="F54" s="11" t="n">
        <v>100</v>
      </c>
      <c r="G54" s="11" t="n">
        <v>100</v>
      </c>
      <c r="H54" s="11" t="n">
        <v>100</v>
      </c>
      <c r="I54" s="11" t="n">
        <v>100</v>
      </c>
      <c r="J54" s="11" t="n">
        <v>100</v>
      </c>
      <c r="K54" s="11" t="n">
        <v>100</v>
      </c>
      <c r="L54" s="11" t="n">
        <v>100</v>
      </c>
      <c r="M54" s="11" t="n">
        <v>100</v>
      </c>
      <c r="N54" s="11" t="n">
        <v>100</v>
      </c>
      <c r="O54" s="11" t="n">
        <v>100</v>
      </c>
      <c r="P54" s="11" t="n">
        <v>100</v>
      </c>
      <c r="Q54" s="12" t="n">
        <f aca="false">SUM(E54:P54)</f>
        <v>1200</v>
      </c>
      <c r="R54" s="13" t="n">
        <f aca="false">IFERROR(Q54/12,0)</f>
        <v>100</v>
      </c>
    </row>
    <row r="55" customFormat="false" ht="16.5" hidden="false" customHeight="true" outlineLevel="0" collapsed="false">
      <c r="B55" s="14" t="s">
        <v>76</v>
      </c>
      <c r="C55" s="14" t="s">
        <v>81</v>
      </c>
      <c r="D55" s="15" t="s">
        <v>78</v>
      </c>
      <c r="E55" s="16" t="n">
        <v>80</v>
      </c>
      <c r="F55" s="16" t="n">
        <v>80</v>
      </c>
      <c r="G55" s="16" t="n">
        <v>80</v>
      </c>
      <c r="H55" s="16" t="n">
        <v>80</v>
      </c>
      <c r="I55" s="16" t="n">
        <v>80</v>
      </c>
      <c r="J55" s="16" t="n">
        <v>80</v>
      </c>
      <c r="K55" s="16" t="n">
        <v>80</v>
      </c>
      <c r="L55" s="16" t="n">
        <v>80</v>
      </c>
      <c r="M55" s="16" t="n">
        <v>80</v>
      </c>
      <c r="N55" s="16" t="n">
        <v>80</v>
      </c>
      <c r="O55" s="16" t="n">
        <v>80</v>
      </c>
      <c r="P55" s="16" t="n">
        <v>80</v>
      </c>
      <c r="Q55" s="17" t="n">
        <f aca="false">SUM(E55:P55)</f>
        <v>960</v>
      </c>
      <c r="R55" s="18" t="n">
        <f aca="false">IFERROR(Q55/12,0)</f>
        <v>80</v>
      </c>
    </row>
    <row r="56" customFormat="false" ht="16.5" hidden="false" customHeight="true" outlineLevel="0" collapsed="false">
      <c r="B56" s="9"/>
      <c r="C56" s="9"/>
      <c r="D56" s="1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2" t="n">
        <f aca="false">SUM(E56:P56)</f>
        <v>0</v>
      </c>
      <c r="R56" s="13" t="n">
        <f aca="false">IFERROR(Q56/12,0)</f>
        <v>0</v>
      </c>
    </row>
    <row r="57" customFormat="false" ht="16.5" hidden="false" customHeight="true" outlineLevel="0" collapsed="false">
      <c r="B57" s="14"/>
      <c r="C57" s="14"/>
      <c r="D57" s="15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7" t="n">
        <f aca="false">SUM(E57:P57)</f>
        <v>0</v>
      </c>
      <c r="R57" s="18" t="n">
        <f aca="false">IFERROR(Q57/12,0)</f>
        <v>0</v>
      </c>
    </row>
    <row r="58" customFormat="false" ht="19.5" hidden="false" customHeight="true" outlineLevel="0" collapsed="false">
      <c r="B58" s="19" t="s">
        <v>82</v>
      </c>
      <c r="C58" s="19"/>
      <c r="D58" s="19"/>
      <c r="E58" s="20" t="n">
        <f aca="false">SUM(E52:E57)</f>
        <v>530</v>
      </c>
      <c r="F58" s="20" t="n">
        <f aca="false">SUM(F52:F57)</f>
        <v>530</v>
      </c>
      <c r="G58" s="20" t="n">
        <f aca="false">SUM(G52:G57)</f>
        <v>530</v>
      </c>
      <c r="H58" s="20" t="n">
        <f aca="false">SUM(H52:H57)</f>
        <v>530</v>
      </c>
      <c r="I58" s="20" t="n">
        <f aca="false">SUM(I52:I57)</f>
        <v>530</v>
      </c>
      <c r="J58" s="20" t="n">
        <f aca="false">SUM(J52:J57)</f>
        <v>530</v>
      </c>
      <c r="K58" s="20" t="n">
        <f aca="false">SUM(K52:K57)</f>
        <v>530</v>
      </c>
      <c r="L58" s="20" t="n">
        <f aca="false">SUM(L52:L57)</f>
        <v>530</v>
      </c>
      <c r="M58" s="20" t="n">
        <f aca="false">SUM(M52:M57)</f>
        <v>530</v>
      </c>
      <c r="N58" s="20" t="n">
        <f aca="false">SUM(N52:N57)</f>
        <v>530</v>
      </c>
      <c r="O58" s="20" t="n">
        <f aca="false">SUM(O52:O57)</f>
        <v>530</v>
      </c>
      <c r="P58" s="20" t="n">
        <f aca="false">SUM(P52:P57)</f>
        <v>530</v>
      </c>
      <c r="Q58" s="20" t="n">
        <f aca="false">SUM(Q52:Q57)</f>
        <v>6360</v>
      </c>
      <c r="R58" s="20" t="n">
        <f aca="false">IFERROR(Q58/12,0)</f>
        <v>530</v>
      </c>
    </row>
    <row r="60" customFormat="false" ht="19.5" hidden="false" customHeight="true" outlineLevel="0" collapsed="false">
      <c r="B60" s="21" t="s">
        <v>83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customFormat="false" ht="18" hidden="false" customHeight="true" outlineLevel="0" collapsed="false">
      <c r="B61" s="22" t="s">
        <v>84</v>
      </c>
      <c r="C61" s="22"/>
      <c r="D61" s="22"/>
      <c r="E61" s="23" t="n">
        <f aca="false">E15</f>
        <v>3555</v>
      </c>
      <c r="F61" s="23" t="n">
        <f aca="false">F15</f>
        <v>3375</v>
      </c>
      <c r="G61" s="23" t="n">
        <f aca="false">G15</f>
        <v>3741</v>
      </c>
      <c r="H61" s="23" t="n">
        <f aca="false">H15</f>
        <v>3743</v>
      </c>
      <c r="I61" s="23" t="n">
        <f aca="false">I15</f>
        <v>3525</v>
      </c>
      <c r="J61" s="23" t="n">
        <f aca="false">J15</f>
        <v>3433</v>
      </c>
      <c r="K61" s="23" t="n">
        <f aca="false">K15</f>
        <v>3495</v>
      </c>
      <c r="L61" s="23" t="n">
        <f aca="false">L15</f>
        <v>3905</v>
      </c>
      <c r="M61" s="23" t="n">
        <f aca="false">M15</f>
        <v>3806</v>
      </c>
      <c r="N61" s="23" t="n">
        <f aca="false">N15</f>
        <v>4027</v>
      </c>
      <c r="O61" s="23" t="n">
        <f aca="false">O15</f>
        <v>3495</v>
      </c>
      <c r="P61" s="23" t="n">
        <f aca="false">P15</f>
        <v>3869</v>
      </c>
      <c r="Q61" s="24" t="n">
        <f aca="false">SUM(E61:P61)</f>
        <v>43969</v>
      </c>
      <c r="R61" s="25" t="n">
        <f aca="false">IFERROR(Q61/12,0)</f>
        <v>3664.08333333333</v>
      </c>
    </row>
    <row r="62" customFormat="false" ht="18" hidden="false" customHeight="true" outlineLevel="0" collapsed="false">
      <c r="B62" s="22" t="s">
        <v>85</v>
      </c>
      <c r="C62" s="22"/>
      <c r="D62" s="22"/>
      <c r="E62" s="23" t="n">
        <f aca="false">E32+E49</f>
        <v>2505.35</v>
      </c>
      <c r="F62" s="23" t="n">
        <f aca="false">F32+F49</f>
        <v>2552.35</v>
      </c>
      <c r="G62" s="23" t="n">
        <f aca="false">G32+G49</f>
        <v>2650.35</v>
      </c>
      <c r="H62" s="23" t="n">
        <f aca="false">H32+H49</f>
        <v>2761.35</v>
      </c>
      <c r="I62" s="23" t="n">
        <f aca="false">I32+I49</f>
        <v>2544.35</v>
      </c>
      <c r="J62" s="23" t="n">
        <f aca="false">J32+J49</f>
        <v>2792.35</v>
      </c>
      <c r="K62" s="23" t="n">
        <f aca="false">K32+K49</f>
        <v>2806.35</v>
      </c>
      <c r="L62" s="23" t="n">
        <f aca="false">L32+L49</f>
        <v>2739.35</v>
      </c>
      <c r="M62" s="23" t="n">
        <f aca="false">M32+M49</f>
        <v>2746.35</v>
      </c>
      <c r="N62" s="23" t="n">
        <f aca="false">N32+N49</f>
        <v>2604.35</v>
      </c>
      <c r="O62" s="23" t="n">
        <f aca="false">O32+O49</f>
        <v>2631.35</v>
      </c>
      <c r="P62" s="23" t="n">
        <f aca="false">P32+P49</f>
        <v>3174.35</v>
      </c>
      <c r="Q62" s="24" t="n">
        <f aca="false">SUM(E62:P62)</f>
        <v>32508.2</v>
      </c>
      <c r="R62" s="25" t="n">
        <f aca="false">IFERROR(Q62/12,0)</f>
        <v>2709.01666666667</v>
      </c>
    </row>
    <row r="63" customFormat="false" ht="18" hidden="false" customHeight="true" outlineLevel="0" collapsed="false">
      <c r="B63" s="22" t="s">
        <v>86</v>
      </c>
      <c r="C63" s="22"/>
      <c r="D63" s="22"/>
      <c r="E63" s="23" t="n">
        <f aca="false">E58</f>
        <v>530</v>
      </c>
      <c r="F63" s="23" t="n">
        <f aca="false">F58</f>
        <v>530</v>
      </c>
      <c r="G63" s="23" t="n">
        <f aca="false">G58</f>
        <v>530</v>
      </c>
      <c r="H63" s="23" t="n">
        <f aca="false">H58</f>
        <v>530</v>
      </c>
      <c r="I63" s="23" t="n">
        <f aca="false">I58</f>
        <v>530</v>
      </c>
      <c r="J63" s="23" t="n">
        <f aca="false">J58</f>
        <v>530</v>
      </c>
      <c r="K63" s="23" t="n">
        <f aca="false">K58</f>
        <v>530</v>
      </c>
      <c r="L63" s="23" t="n">
        <f aca="false">L58</f>
        <v>530</v>
      </c>
      <c r="M63" s="23" t="n">
        <f aca="false">M58</f>
        <v>530</v>
      </c>
      <c r="N63" s="23" t="n">
        <f aca="false">N58</f>
        <v>530</v>
      </c>
      <c r="O63" s="23" t="n">
        <f aca="false">O58</f>
        <v>530</v>
      </c>
      <c r="P63" s="23" t="n">
        <f aca="false">P58</f>
        <v>530</v>
      </c>
      <c r="Q63" s="24" t="n">
        <f aca="false">SUM(E63:P63)</f>
        <v>6360</v>
      </c>
      <c r="R63" s="25" t="n">
        <f aca="false">IFERROR(Q63/12,0)</f>
        <v>530</v>
      </c>
    </row>
    <row r="64" customFormat="false" ht="18" hidden="false" customHeight="true" outlineLevel="0" collapsed="false">
      <c r="B64" s="22" t="s">
        <v>87</v>
      </c>
      <c r="C64" s="22"/>
      <c r="D64" s="22"/>
      <c r="E64" s="23" t="n">
        <f aca="false">E15-E32</f>
        <v>2024.65</v>
      </c>
      <c r="F64" s="23" t="n">
        <f aca="false">F15-F32</f>
        <v>1844.65</v>
      </c>
      <c r="G64" s="23" t="n">
        <f aca="false">G15-G32</f>
        <v>2210.65</v>
      </c>
      <c r="H64" s="23" t="n">
        <f aca="false">H15-H32</f>
        <v>2064.65</v>
      </c>
      <c r="I64" s="23" t="n">
        <f aca="false">I15-I32</f>
        <v>1991.65</v>
      </c>
      <c r="J64" s="23" t="n">
        <f aca="false">J15-J32</f>
        <v>1899.65</v>
      </c>
      <c r="K64" s="23" t="n">
        <f aca="false">K15-K32</f>
        <v>1931.65</v>
      </c>
      <c r="L64" s="23" t="n">
        <f aca="false">L15-L32</f>
        <v>2341.65</v>
      </c>
      <c r="M64" s="23" t="n">
        <f aca="false">M15-M32</f>
        <v>2242.65</v>
      </c>
      <c r="N64" s="23" t="n">
        <f aca="false">N15-N32</f>
        <v>2463.65</v>
      </c>
      <c r="O64" s="23" t="n">
        <f aca="false">O15-O32</f>
        <v>1925.65</v>
      </c>
      <c r="P64" s="23" t="n">
        <f aca="false">P15-P32</f>
        <v>2299.65</v>
      </c>
      <c r="Q64" s="24" t="n">
        <f aca="false">SUM(E64:P64)</f>
        <v>25240.8</v>
      </c>
      <c r="R64" s="25" t="n">
        <f aca="false">IFERROR(Q64/12,0)</f>
        <v>2103.4</v>
      </c>
    </row>
    <row r="65" customFormat="false" ht="18" hidden="false" customHeight="true" outlineLevel="0" collapsed="false">
      <c r="B65" s="26" t="s">
        <v>88</v>
      </c>
      <c r="C65" s="26"/>
      <c r="D65" s="26"/>
      <c r="E65" s="27" t="n">
        <f aca="false">E61-E62-E63</f>
        <v>519.65</v>
      </c>
      <c r="F65" s="27" t="n">
        <f aca="false">F61-F62-F63</f>
        <v>292.65</v>
      </c>
      <c r="G65" s="27" t="n">
        <f aca="false">G61-G62-G63</f>
        <v>560.65</v>
      </c>
      <c r="H65" s="27" t="n">
        <f aca="false">H61-H62-H63</f>
        <v>451.65</v>
      </c>
      <c r="I65" s="27" t="n">
        <f aca="false">I61-I62-I63</f>
        <v>450.65</v>
      </c>
      <c r="J65" s="27" t="n">
        <f aca="false">J61-J62-J63</f>
        <v>110.65</v>
      </c>
      <c r="K65" s="27" t="n">
        <f aca="false">K61-K62-K63</f>
        <v>158.65</v>
      </c>
      <c r="L65" s="27" t="n">
        <f aca="false">L61-L62-L63</f>
        <v>635.65</v>
      </c>
      <c r="M65" s="27" t="n">
        <f aca="false">M61-M62-M63</f>
        <v>529.65</v>
      </c>
      <c r="N65" s="27" t="n">
        <f aca="false">N61-N62-N63</f>
        <v>892.65</v>
      </c>
      <c r="O65" s="27" t="n">
        <f aca="false">O61-O62-O63</f>
        <v>333.65</v>
      </c>
      <c r="P65" s="27" t="n">
        <f aca="false">P61-P62-P63</f>
        <v>164.65</v>
      </c>
      <c r="Q65" s="28" t="n">
        <f aca="false">SUM(E65:P65)</f>
        <v>5100.8</v>
      </c>
      <c r="R65" s="29" t="n">
        <f aca="false">IFERROR(Q65/12,0)</f>
        <v>425.066666666667</v>
      </c>
    </row>
    <row r="66" customFormat="false" ht="18" hidden="false" customHeight="true" outlineLevel="0" collapsed="false">
      <c r="B66" s="26" t="s">
        <v>89</v>
      </c>
      <c r="C66" s="26"/>
      <c r="D66" s="26"/>
      <c r="E66" s="27" t="n">
        <f aca="false">E65</f>
        <v>519.65</v>
      </c>
      <c r="F66" s="27" t="n">
        <f aca="false">E66+F65</f>
        <v>812.3</v>
      </c>
      <c r="G66" s="27" t="n">
        <f aca="false">F66+G65</f>
        <v>1372.95</v>
      </c>
      <c r="H66" s="27" t="n">
        <f aca="false">G66+H65</f>
        <v>1824.6</v>
      </c>
      <c r="I66" s="27" t="n">
        <f aca="false">H66+I65</f>
        <v>2275.25</v>
      </c>
      <c r="J66" s="27" t="n">
        <f aca="false">I66+J65</f>
        <v>2385.9</v>
      </c>
      <c r="K66" s="27" t="n">
        <f aca="false">J66+K65</f>
        <v>2544.55</v>
      </c>
      <c r="L66" s="27" t="n">
        <f aca="false">K66+L65</f>
        <v>3180.2</v>
      </c>
      <c r="M66" s="27" t="n">
        <f aca="false">L66+M65</f>
        <v>3709.85</v>
      </c>
      <c r="N66" s="27" t="n">
        <f aca="false">M66+N65</f>
        <v>4602.5</v>
      </c>
      <c r="O66" s="27" t="n">
        <f aca="false">N66+O65</f>
        <v>4936.15</v>
      </c>
      <c r="P66" s="27" t="n">
        <f aca="false">O66+P65</f>
        <v>5100.8</v>
      </c>
      <c r="Q66" s="28" t="n">
        <f aca="false">P66</f>
        <v>5100.8</v>
      </c>
      <c r="R66" s="29"/>
    </row>
    <row r="67" customFormat="false" ht="18" hidden="false" customHeight="true" outlineLevel="0" collapsed="false">
      <c r="B67" s="22" t="s">
        <v>90</v>
      </c>
      <c r="C67" s="22"/>
      <c r="D67" s="22"/>
      <c r="E67" s="30" t="n">
        <f aca="false">IFERROR((E61-E62)/E61,0)</f>
        <v>0.295260196905767</v>
      </c>
      <c r="F67" s="30" t="n">
        <f aca="false">IFERROR((F61-F62)/F61,0)</f>
        <v>0.243748148148148</v>
      </c>
      <c r="G67" s="30" t="n">
        <f aca="false">IFERROR((G61-G62)/G61,0)</f>
        <v>0.291539695268645</v>
      </c>
      <c r="H67" s="30" t="n">
        <f aca="false">IFERROR((H61-H62)/H61,0)</f>
        <v>0.262262890729362</v>
      </c>
      <c r="I67" s="30" t="n">
        <f aca="false">IFERROR((I61-I62)/I61,0)</f>
        <v>0.278198581560284</v>
      </c>
      <c r="J67" s="30" t="n">
        <f aca="false">IFERROR((J61-J62)/J61,0)</f>
        <v>0.186615205359744</v>
      </c>
      <c r="K67" s="30" t="n">
        <f aca="false">IFERROR((K61-K62)/K61,0)</f>
        <v>0.197038626609442</v>
      </c>
      <c r="L67" s="30" t="n">
        <f aca="false">IFERROR((L61-L62)/L61,0)</f>
        <v>0.298501920614597</v>
      </c>
      <c r="M67" s="30" t="n">
        <f aca="false">IFERROR((M61-M62)/M61,0)</f>
        <v>0.278415659485024</v>
      </c>
      <c r="N67" s="30" t="n">
        <f aca="false">IFERROR((N61-N62)/N61,0)</f>
        <v>0.35327787434815</v>
      </c>
      <c r="O67" s="30" t="n">
        <f aca="false">IFERROR((O61-O62)/O61,0)</f>
        <v>0.247110157367668</v>
      </c>
      <c r="P67" s="30" t="n">
        <f aca="false">IFERROR((P61-P62)/P61,0)</f>
        <v>0.179542517446369</v>
      </c>
      <c r="Q67" s="31" t="n">
        <f aca="false">IFERROR((Q61-Q62)/Q61,0)</f>
        <v>0.26065637153449</v>
      </c>
      <c r="R67" s="32"/>
    </row>
    <row r="69" customFormat="false" ht="15.75" hidden="false" customHeight="true" outlineLevel="0" collapsed="false">
      <c r="B69" s="33" t="s">
        <v>91</v>
      </c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</sheetData>
  <mergeCells count="20">
    <mergeCell ref="B2:R2"/>
    <mergeCell ref="B3:R3"/>
    <mergeCell ref="N4:R4"/>
    <mergeCell ref="B7:R7"/>
    <mergeCell ref="B15:D15"/>
    <mergeCell ref="B17:R17"/>
    <mergeCell ref="B32:D32"/>
    <mergeCell ref="B34:R34"/>
    <mergeCell ref="B49:D49"/>
    <mergeCell ref="B51:R51"/>
    <mergeCell ref="B58:D58"/>
    <mergeCell ref="B60:R60"/>
    <mergeCell ref="B61:D61"/>
    <mergeCell ref="B62:D62"/>
    <mergeCell ref="B63:D63"/>
    <mergeCell ref="B64:D64"/>
    <mergeCell ref="B65:D65"/>
    <mergeCell ref="B66:D66"/>
    <mergeCell ref="B67:D67"/>
    <mergeCell ref="B69:R69"/>
  </mergeCells>
  <conditionalFormatting sqref="E65:R66">
    <cfRule type="cellIs" priority="2" operator="lessThan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conditionalFormatting sqref="Q18:Q31">
    <cfRule type="dataBar" priority="4">
      <dataBar showValue="1" minLength="10" maxLength="90">
        <cfvo type="num" val="0"/>
        <cfvo type="max" val="0"/>
        <color rgb="FF9FB0D0"/>
      </dataBar>
      <extLst>
        <ext xmlns:x14="http://schemas.microsoft.com/office/spreadsheetml/2009/9/main" uri="{B025F937-C7B1-47D3-B67F-A62EFF666E3E}">
          <x14:id>{B1FABD5E-70B5-4A57-84D0-23C670B1E053}</x14:id>
        </ext>
      </extLst>
    </cfRule>
  </conditionalFormatting>
  <conditionalFormatting sqref="Q35:Q48">
    <cfRule type="dataBar" priority="5">
      <dataBar showValue="1" minLength="10" maxLength="90">
        <cfvo type="num" val="0"/>
        <cfvo type="max" val="0"/>
        <color rgb="FFD8BE86"/>
      </dataBar>
      <extLst>
        <ext xmlns:x14="http://schemas.microsoft.com/office/spreadsheetml/2009/9/main" uri="{B025F937-C7B1-47D3-B67F-A62EFF666E3E}">
          <x14:id>{139328F1-1299-408F-876D-2FC94EB88E77}</x14:id>
        </ext>
      </extLst>
    </cfRule>
  </conditionalFormatting>
  <conditionalFormatting sqref="D8:D14">
    <cfRule type="cellIs" priority="6" operator="equal" aboveAverage="0" equalAverage="0" bottom="0" percent="0" rank="0" text="" dxfId="2">
      <formula>"fix"</formula>
    </cfRule>
    <cfRule type="cellIs" priority="7" operator="equal" aboveAverage="0" equalAverage="0" bottom="0" percent="0" rank="0" text="" dxfId="3">
      <formula>"variabel"</formula>
    </cfRule>
  </conditionalFormatting>
  <conditionalFormatting sqref="D18:D31">
    <cfRule type="cellIs" priority="8" operator="equal" aboveAverage="0" equalAverage="0" bottom="0" percent="0" rank="0" text="" dxfId="2">
      <formula>"fix"</formula>
    </cfRule>
    <cfRule type="cellIs" priority="9" operator="equal" aboveAverage="0" equalAverage="0" bottom="0" percent="0" rank="0" text="" dxfId="3">
      <formula>"variabel"</formula>
    </cfRule>
  </conditionalFormatting>
  <conditionalFormatting sqref="D35:D48">
    <cfRule type="cellIs" priority="10" operator="equal" aboveAverage="0" equalAverage="0" bottom="0" percent="0" rank="0" text="" dxfId="2">
      <formula>"fix"</formula>
    </cfRule>
    <cfRule type="cellIs" priority="11" operator="equal" aboveAverage="0" equalAverage="0" bottom="0" percent="0" rank="0" text="" dxfId="3">
      <formula>"variabel"</formula>
    </cfRule>
  </conditionalFormatting>
  <conditionalFormatting sqref="D52:D57">
    <cfRule type="cellIs" priority="12" operator="equal" aboveAverage="0" equalAverage="0" bottom="0" percent="0" rank="0" text="" dxfId="2">
      <formula>"fix"</formula>
    </cfRule>
    <cfRule type="cellIs" priority="13" operator="equal" aboveAverage="0" equalAverage="0" bottom="0" percent="0" rank="0" text="" dxfId="3">
      <formula>"variabel"</formula>
    </cfRule>
  </conditionalFormatting>
  <dataValidations count="2">
    <dataValidation allowBlank="true" errorStyle="stop" operator="between" showDropDown="false" showErrorMessage="false" showInputMessage="false" sqref="B18:B31 B35:B48 B52:B57" type="list">
      <formula1>KATEGORIEN</formula1>
      <formula2>0</formula2>
    </dataValidation>
    <dataValidation allowBlank="true" errorStyle="stop" operator="between" showDropDown="false" showErrorMessage="false" showInputMessage="false" sqref="D8:D14 D18:D31 D35:D48 D52:D57" type="list">
      <formula1>TYPEN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FABD5E-70B5-4A57-84D0-23C670B1E053}">
            <x14:dataBar minLength="10" maxLength="90" axisPosition="none" gradient="true">
              <x14:cfvo type="num">
                <xm:f>0</xm:f>
              </x14:cfvo>
              <x14:cfvo type="max"/>
              <x14:negativeFillColor rgb="FF9FB0D0"/>
              <x14:axisColor rgb="FF000000"/>
            </x14:dataBar>
          </x14:cfRule>
          <xm:sqref>Q18:Q31</xm:sqref>
        </x14:conditionalFormatting>
        <x14:conditionalFormatting xmlns:xm="http://schemas.microsoft.com/office/excel/2006/main">
          <x14:cfRule type="dataBar" id="{139328F1-1299-408F-876D-2FC94EB88E77}">
            <x14:dataBar minLength="10" maxLength="90" axisPosition="none" gradient="true">
              <x14:cfvo type="num">
                <xm:f>0</xm:f>
              </x14:cfvo>
              <x14:cfvo type="max"/>
              <x14:negativeFillColor rgb="FFD8BE86"/>
              <x14:axisColor rgb="FF000000"/>
            </x14:dataBar>
          </x14:cfRule>
          <xm:sqref>Q35:Q48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B4E75"/>
    <pageSetUpPr fitToPage="true"/>
  </sheetPr>
  <dimension ref="B2:K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11" min="3" style="0" width="15.51"/>
    <col collapsed="false" customWidth="true" hidden="false" outlineLevel="0" max="12" min="12" style="0" width="2"/>
  </cols>
  <sheetData>
    <row r="2" customFormat="false" ht="30" hidden="false" customHeight="true" outlineLevel="0" collapsed="false">
      <c r="B2" s="1" t="str">
        <f aca="false">"Auswertung  ·  Monatliche Ausgaben "&amp;Jahresplaner!$C$4</f>
        <v>Auswertung  ·  Monatliche Ausgaben 2026</v>
      </c>
      <c r="C2" s="1"/>
      <c r="D2" s="1"/>
      <c r="E2" s="1"/>
      <c r="F2" s="1"/>
      <c r="G2" s="1"/>
      <c r="H2" s="1"/>
      <c r="I2" s="1"/>
      <c r="J2" s="1"/>
      <c r="K2" s="1"/>
    </row>
    <row r="3" customFormat="false" ht="16.5" hidden="false" customHeight="true" outlineLevel="0" collapsed="false">
      <c r="B3" s="2" t="s">
        <v>92</v>
      </c>
      <c r="C3" s="2"/>
      <c r="D3" s="2"/>
      <c r="E3" s="2"/>
      <c r="F3" s="2"/>
      <c r="G3" s="2"/>
      <c r="H3" s="2"/>
      <c r="I3" s="2"/>
      <c r="J3" s="2"/>
      <c r="K3" s="2"/>
    </row>
    <row r="5" customFormat="false" ht="6" hidden="false" customHeight="true" outlineLevel="0" collapsed="false">
      <c r="B5" s="34"/>
      <c r="C5" s="35"/>
      <c r="D5" s="34"/>
      <c r="E5" s="35"/>
      <c r="F5" s="34"/>
      <c r="G5" s="35"/>
      <c r="H5" s="34"/>
      <c r="I5" s="35"/>
      <c r="J5" s="36"/>
      <c r="K5" s="37"/>
    </row>
    <row r="6" customFormat="false" ht="15" hidden="false" customHeight="true" outlineLevel="0" collapsed="false">
      <c r="B6" s="38" t="s">
        <v>93</v>
      </c>
      <c r="C6" s="38"/>
      <c r="D6" s="38" t="s">
        <v>94</v>
      </c>
      <c r="E6" s="38"/>
      <c r="F6" s="38" t="s">
        <v>95</v>
      </c>
      <c r="G6" s="38"/>
      <c r="H6" s="38" t="s">
        <v>96</v>
      </c>
      <c r="I6" s="38"/>
      <c r="J6" s="38" t="s">
        <v>97</v>
      </c>
      <c r="K6" s="38"/>
    </row>
    <row r="7" customFormat="false" ht="25.5" hidden="false" customHeight="true" outlineLevel="0" collapsed="false">
      <c r="B7" s="39" t="n">
        <f aca="false">C24</f>
        <v>43969</v>
      </c>
      <c r="C7" s="39"/>
      <c r="D7" s="39" t="n">
        <f aca="false">F24</f>
        <v>32508.2</v>
      </c>
      <c r="E7" s="39"/>
      <c r="F7" s="39" t="n">
        <f aca="false">G24</f>
        <v>6360</v>
      </c>
      <c r="G7" s="39"/>
      <c r="H7" s="39" t="n">
        <f aca="false">H24</f>
        <v>5100.8</v>
      </c>
      <c r="I7" s="39"/>
      <c r="J7" s="40" t="n">
        <f aca="false">IFERROR((C24-F24)/C24,0)</f>
        <v>0.26065637153449</v>
      </c>
      <c r="K7" s="40"/>
    </row>
    <row r="8" customFormat="false" ht="13.5" hidden="false" customHeight="true" outlineLevel="0" collapsed="false">
      <c r="B8" s="41" t="s">
        <v>98</v>
      </c>
      <c r="C8" s="41"/>
      <c r="D8" s="41" t="s">
        <v>99</v>
      </c>
      <c r="E8" s="41"/>
      <c r="F8" s="41" t="s">
        <v>100</v>
      </c>
      <c r="G8" s="41"/>
      <c r="H8" s="41" t="s">
        <v>101</v>
      </c>
      <c r="I8" s="41"/>
      <c r="J8" s="41" t="s">
        <v>102</v>
      </c>
      <c r="K8" s="41"/>
    </row>
    <row r="10" customFormat="false" ht="19.5" hidden="false" customHeight="true" outlineLevel="0" collapsed="false">
      <c r="B10" s="8" t="s">
        <v>103</v>
      </c>
      <c r="C10" s="8"/>
      <c r="D10" s="8"/>
      <c r="E10" s="8"/>
      <c r="F10" s="8"/>
      <c r="G10" s="8"/>
      <c r="H10" s="8"/>
      <c r="I10" s="8"/>
      <c r="J10" s="8"/>
      <c r="K10" s="8"/>
    </row>
    <row r="11" customFormat="false" ht="30" hidden="false" customHeight="true" outlineLevel="0" collapsed="false">
      <c r="B11" s="42" t="s">
        <v>104</v>
      </c>
      <c r="C11" s="42" t="s">
        <v>105</v>
      </c>
      <c r="D11" s="42" t="s">
        <v>106</v>
      </c>
      <c r="E11" s="42" t="s">
        <v>107</v>
      </c>
      <c r="F11" s="42" t="s">
        <v>108</v>
      </c>
      <c r="G11" s="42" t="s">
        <v>78</v>
      </c>
      <c r="H11" s="42" t="s">
        <v>109</v>
      </c>
      <c r="I11" s="42" t="s">
        <v>89</v>
      </c>
    </row>
    <row r="12" customFormat="false" ht="16.5" hidden="false" customHeight="true" outlineLevel="0" collapsed="false">
      <c r="B12" s="43" t="s">
        <v>6</v>
      </c>
      <c r="C12" s="44" t="n">
        <f aca="false">Jahresplaner!E61</f>
        <v>3555</v>
      </c>
      <c r="D12" s="44" t="n">
        <f aca="false">Jahresplaner!E32</f>
        <v>1530.35</v>
      </c>
      <c r="E12" s="44" t="n">
        <f aca="false">Jahresplaner!E49</f>
        <v>975</v>
      </c>
      <c r="F12" s="44" t="n">
        <f aca="false">D12+E12</f>
        <v>2505.35</v>
      </c>
      <c r="G12" s="44" t="n">
        <f aca="false">Jahresplaner!E63</f>
        <v>530</v>
      </c>
      <c r="H12" s="45" t="n">
        <f aca="false">C12-F12-G12</f>
        <v>519.65</v>
      </c>
      <c r="I12" s="44" t="n">
        <f aca="false">H12</f>
        <v>519.65</v>
      </c>
    </row>
    <row r="13" customFormat="false" ht="16.5" hidden="false" customHeight="true" outlineLevel="0" collapsed="false">
      <c r="B13" s="46" t="s">
        <v>7</v>
      </c>
      <c r="C13" s="47" t="n">
        <f aca="false">Jahresplaner!F61</f>
        <v>3375</v>
      </c>
      <c r="D13" s="47" t="n">
        <f aca="false">Jahresplaner!F32</f>
        <v>1530.35</v>
      </c>
      <c r="E13" s="47" t="n">
        <f aca="false">Jahresplaner!F49</f>
        <v>1022</v>
      </c>
      <c r="F13" s="47" t="n">
        <f aca="false">D13+E13</f>
        <v>2552.35</v>
      </c>
      <c r="G13" s="47" t="n">
        <f aca="false">Jahresplaner!F63</f>
        <v>530</v>
      </c>
      <c r="H13" s="48" t="n">
        <f aca="false">C13-F13-G13</f>
        <v>292.65</v>
      </c>
      <c r="I13" s="47" t="n">
        <f aca="false">I12+H13</f>
        <v>812.3</v>
      </c>
    </row>
    <row r="14" customFormat="false" ht="16.5" hidden="false" customHeight="true" outlineLevel="0" collapsed="false">
      <c r="B14" s="43" t="s">
        <v>8</v>
      </c>
      <c r="C14" s="44" t="n">
        <f aca="false">Jahresplaner!G61</f>
        <v>3741</v>
      </c>
      <c r="D14" s="44" t="n">
        <f aca="false">Jahresplaner!G32</f>
        <v>1530.35</v>
      </c>
      <c r="E14" s="44" t="n">
        <f aca="false">Jahresplaner!G49</f>
        <v>1120</v>
      </c>
      <c r="F14" s="44" t="n">
        <f aca="false">D14+E14</f>
        <v>2650.35</v>
      </c>
      <c r="G14" s="44" t="n">
        <f aca="false">Jahresplaner!G63</f>
        <v>530</v>
      </c>
      <c r="H14" s="45" t="n">
        <f aca="false">C14-F14-G14</f>
        <v>560.65</v>
      </c>
      <c r="I14" s="44" t="n">
        <f aca="false">I13+H14</f>
        <v>1372.95</v>
      </c>
    </row>
    <row r="15" customFormat="false" ht="16.5" hidden="false" customHeight="true" outlineLevel="0" collapsed="false">
      <c r="B15" s="46" t="s">
        <v>9</v>
      </c>
      <c r="C15" s="47" t="n">
        <f aca="false">Jahresplaner!H61</f>
        <v>3743</v>
      </c>
      <c r="D15" s="47" t="n">
        <f aca="false">Jahresplaner!H32</f>
        <v>1678.35</v>
      </c>
      <c r="E15" s="47" t="n">
        <f aca="false">Jahresplaner!H49</f>
        <v>1083</v>
      </c>
      <c r="F15" s="47" t="n">
        <f aca="false">D15+E15</f>
        <v>2761.35</v>
      </c>
      <c r="G15" s="47" t="n">
        <f aca="false">Jahresplaner!H63</f>
        <v>530</v>
      </c>
      <c r="H15" s="48" t="n">
        <f aca="false">C15-F15-G15</f>
        <v>451.65</v>
      </c>
      <c r="I15" s="47" t="n">
        <f aca="false">I14+H15</f>
        <v>1824.6</v>
      </c>
    </row>
    <row r="16" customFormat="false" ht="16.5" hidden="false" customHeight="true" outlineLevel="0" collapsed="false">
      <c r="B16" s="43" t="s">
        <v>10</v>
      </c>
      <c r="C16" s="44" t="n">
        <f aca="false">Jahresplaner!I61</f>
        <v>3525</v>
      </c>
      <c r="D16" s="44" t="n">
        <f aca="false">Jahresplaner!I32</f>
        <v>1533.35</v>
      </c>
      <c r="E16" s="44" t="n">
        <f aca="false">Jahresplaner!I49</f>
        <v>1011</v>
      </c>
      <c r="F16" s="44" t="n">
        <f aca="false">D16+E16</f>
        <v>2544.35</v>
      </c>
      <c r="G16" s="44" t="n">
        <f aca="false">Jahresplaner!I63</f>
        <v>530</v>
      </c>
      <c r="H16" s="45" t="n">
        <f aca="false">C16-F16-G16</f>
        <v>450.65</v>
      </c>
      <c r="I16" s="44" t="n">
        <f aca="false">I15+H16</f>
        <v>2275.25</v>
      </c>
    </row>
    <row r="17" customFormat="false" ht="16.5" hidden="false" customHeight="true" outlineLevel="0" collapsed="false">
      <c r="B17" s="46" t="s">
        <v>11</v>
      </c>
      <c r="C17" s="47" t="n">
        <f aca="false">Jahresplaner!J61</f>
        <v>3433</v>
      </c>
      <c r="D17" s="47" t="n">
        <f aca="false">Jahresplaner!J32</f>
        <v>1533.35</v>
      </c>
      <c r="E17" s="47" t="n">
        <f aca="false">Jahresplaner!J49</f>
        <v>1259</v>
      </c>
      <c r="F17" s="47" t="n">
        <f aca="false">D17+E17</f>
        <v>2792.35</v>
      </c>
      <c r="G17" s="47" t="n">
        <f aca="false">Jahresplaner!J63</f>
        <v>530</v>
      </c>
      <c r="H17" s="48" t="n">
        <f aca="false">C17-F17-G17</f>
        <v>110.65</v>
      </c>
      <c r="I17" s="47" t="n">
        <f aca="false">I16+H17</f>
        <v>2385.9</v>
      </c>
    </row>
    <row r="18" customFormat="false" ht="16.5" hidden="false" customHeight="true" outlineLevel="0" collapsed="false">
      <c r="B18" s="43" t="s">
        <v>12</v>
      </c>
      <c r="C18" s="44" t="n">
        <f aca="false">Jahresplaner!K61</f>
        <v>3495</v>
      </c>
      <c r="D18" s="44" t="n">
        <f aca="false">Jahresplaner!K32</f>
        <v>1563.35</v>
      </c>
      <c r="E18" s="44" t="n">
        <f aca="false">Jahresplaner!K49</f>
        <v>1243</v>
      </c>
      <c r="F18" s="44" t="n">
        <f aca="false">D18+E18</f>
        <v>2806.35</v>
      </c>
      <c r="G18" s="44" t="n">
        <f aca="false">Jahresplaner!K63</f>
        <v>530</v>
      </c>
      <c r="H18" s="45" t="n">
        <f aca="false">C18-F18-G18</f>
        <v>158.65</v>
      </c>
      <c r="I18" s="44" t="n">
        <f aca="false">I17+H18</f>
        <v>2544.55</v>
      </c>
    </row>
    <row r="19" customFormat="false" ht="16.5" hidden="false" customHeight="true" outlineLevel="0" collapsed="false">
      <c r="B19" s="46" t="s">
        <v>13</v>
      </c>
      <c r="C19" s="47" t="n">
        <f aca="false">Jahresplaner!L61</f>
        <v>3905</v>
      </c>
      <c r="D19" s="47" t="n">
        <f aca="false">Jahresplaner!L32</f>
        <v>1563.35</v>
      </c>
      <c r="E19" s="47" t="n">
        <f aca="false">Jahresplaner!L49</f>
        <v>1176</v>
      </c>
      <c r="F19" s="47" t="n">
        <f aca="false">D19+E19</f>
        <v>2739.35</v>
      </c>
      <c r="G19" s="47" t="n">
        <f aca="false">Jahresplaner!L63</f>
        <v>530</v>
      </c>
      <c r="H19" s="48" t="n">
        <f aca="false">C19-F19-G19</f>
        <v>635.65</v>
      </c>
      <c r="I19" s="47" t="n">
        <f aca="false">I18+H19</f>
        <v>3180.2</v>
      </c>
    </row>
    <row r="20" customFormat="false" ht="16.5" hidden="false" customHeight="true" outlineLevel="0" collapsed="false">
      <c r="B20" s="43" t="s">
        <v>14</v>
      </c>
      <c r="C20" s="44" t="n">
        <f aca="false">Jahresplaner!M61</f>
        <v>3806</v>
      </c>
      <c r="D20" s="44" t="n">
        <f aca="false">Jahresplaner!M32</f>
        <v>1563.35</v>
      </c>
      <c r="E20" s="44" t="n">
        <f aca="false">Jahresplaner!M49</f>
        <v>1183</v>
      </c>
      <c r="F20" s="44" t="n">
        <f aca="false">D20+E20</f>
        <v>2746.35</v>
      </c>
      <c r="G20" s="44" t="n">
        <f aca="false">Jahresplaner!M63</f>
        <v>530</v>
      </c>
      <c r="H20" s="45" t="n">
        <f aca="false">C20-F20-G20</f>
        <v>529.65</v>
      </c>
      <c r="I20" s="44" t="n">
        <f aca="false">I19+H20</f>
        <v>3709.85</v>
      </c>
    </row>
    <row r="21" customFormat="false" ht="16.5" hidden="false" customHeight="true" outlineLevel="0" collapsed="false">
      <c r="B21" s="46" t="s">
        <v>15</v>
      </c>
      <c r="C21" s="47" t="n">
        <f aca="false">Jahresplaner!N61</f>
        <v>4027</v>
      </c>
      <c r="D21" s="47" t="n">
        <f aca="false">Jahresplaner!N32</f>
        <v>1563.35</v>
      </c>
      <c r="E21" s="47" t="n">
        <f aca="false">Jahresplaner!N49</f>
        <v>1041</v>
      </c>
      <c r="F21" s="47" t="n">
        <f aca="false">D21+E21</f>
        <v>2604.35</v>
      </c>
      <c r="G21" s="47" t="n">
        <f aca="false">Jahresplaner!N63</f>
        <v>530</v>
      </c>
      <c r="H21" s="48" t="n">
        <f aca="false">C21-F21-G21</f>
        <v>892.65</v>
      </c>
      <c r="I21" s="47" t="n">
        <f aca="false">I20+H21</f>
        <v>4602.5</v>
      </c>
    </row>
    <row r="22" customFormat="false" ht="16.5" hidden="false" customHeight="true" outlineLevel="0" collapsed="false">
      <c r="B22" s="43" t="s">
        <v>16</v>
      </c>
      <c r="C22" s="44" t="n">
        <f aca="false">Jahresplaner!O61</f>
        <v>3495</v>
      </c>
      <c r="D22" s="44" t="n">
        <f aca="false">Jahresplaner!O32</f>
        <v>1569.35</v>
      </c>
      <c r="E22" s="44" t="n">
        <f aca="false">Jahresplaner!O49</f>
        <v>1062</v>
      </c>
      <c r="F22" s="44" t="n">
        <f aca="false">D22+E22</f>
        <v>2631.35</v>
      </c>
      <c r="G22" s="44" t="n">
        <f aca="false">Jahresplaner!O63</f>
        <v>530</v>
      </c>
      <c r="H22" s="45" t="n">
        <f aca="false">C22-F22-G22</f>
        <v>333.65</v>
      </c>
      <c r="I22" s="44" t="n">
        <f aca="false">I21+H22</f>
        <v>4936.15</v>
      </c>
    </row>
    <row r="23" customFormat="false" ht="16.5" hidden="false" customHeight="true" outlineLevel="0" collapsed="false">
      <c r="B23" s="46" t="s">
        <v>17</v>
      </c>
      <c r="C23" s="47" t="n">
        <f aca="false">Jahresplaner!P61</f>
        <v>3869</v>
      </c>
      <c r="D23" s="47" t="n">
        <f aca="false">Jahresplaner!P32</f>
        <v>1569.35</v>
      </c>
      <c r="E23" s="47" t="n">
        <f aca="false">Jahresplaner!P49</f>
        <v>1605</v>
      </c>
      <c r="F23" s="47" t="n">
        <f aca="false">D23+E23</f>
        <v>3174.35</v>
      </c>
      <c r="G23" s="47" t="n">
        <f aca="false">Jahresplaner!P63</f>
        <v>530</v>
      </c>
      <c r="H23" s="48" t="n">
        <f aca="false">C23-F23-G23</f>
        <v>164.65</v>
      </c>
      <c r="I23" s="47" t="n">
        <f aca="false">I22+H23</f>
        <v>5100.8</v>
      </c>
    </row>
    <row r="24" customFormat="false" ht="19.5" hidden="false" customHeight="true" outlineLevel="0" collapsed="false">
      <c r="B24" s="19" t="s">
        <v>18</v>
      </c>
      <c r="C24" s="20" t="n">
        <f aca="false">SUM(C12:C23)</f>
        <v>43969</v>
      </c>
      <c r="D24" s="20" t="n">
        <f aca="false">SUM(D12:D23)</f>
        <v>18728.2</v>
      </c>
      <c r="E24" s="20" t="n">
        <f aca="false">SUM(E12:E23)</f>
        <v>13780</v>
      </c>
      <c r="F24" s="20" t="n">
        <f aca="false">SUM(F12:F23)</f>
        <v>32508.2</v>
      </c>
      <c r="G24" s="20" t="n">
        <f aca="false">SUM(G12:G23)</f>
        <v>6360</v>
      </c>
      <c r="H24" s="20" t="n">
        <f aca="false">SUM(H12:H23)</f>
        <v>5100.8</v>
      </c>
      <c r="I24" s="20" t="n">
        <f aca="false">I23</f>
        <v>5100.8</v>
      </c>
    </row>
    <row r="26" customFormat="false" ht="19.5" hidden="false" customHeight="true" outlineLevel="0" collapsed="false">
      <c r="B26" s="8" t="s">
        <v>110</v>
      </c>
      <c r="C26" s="8"/>
      <c r="D26" s="8"/>
      <c r="E26" s="8"/>
      <c r="F26" s="8"/>
      <c r="G26" s="8"/>
      <c r="H26" s="8"/>
      <c r="I26" s="8"/>
      <c r="J26" s="8"/>
      <c r="K26" s="8"/>
    </row>
    <row r="27" customFormat="false" ht="21.75" hidden="false" customHeight="true" outlineLevel="0" collapsed="false">
      <c r="B27" s="49" t="s">
        <v>3</v>
      </c>
      <c r="C27" s="50" t="s">
        <v>18</v>
      </c>
      <c r="D27" s="50" t="s">
        <v>19</v>
      </c>
      <c r="E27" s="50" t="s">
        <v>111</v>
      </c>
      <c r="F27" s="50" t="s">
        <v>112</v>
      </c>
    </row>
    <row r="28" customFormat="false" ht="16.5" hidden="false" customHeight="true" outlineLevel="0" collapsed="false">
      <c r="B28" s="51" t="s">
        <v>34</v>
      </c>
      <c r="C28" s="44" t="n">
        <f aca="false">SUMIF(Jahresplaner!$B$18:$B$48,$B28,Jahresplaner!$Q$18:$Q$48)</f>
        <v>11940</v>
      </c>
      <c r="D28" s="44" t="n">
        <f aca="false">IFERROR(C28/12,0)</f>
        <v>995</v>
      </c>
      <c r="E28" s="52" t="n">
        <f aca="false">IFERROR(C28/$C$40,0)</f>
        <v>0.367291944801619</v>
      </c>
      <c r="F28" s="53" t="n">
        <f aca="false">IFERROR(C28/$C$40,0)</f>
        <v>0.367291944801619</v>
      </c>
    </row>
    <row r="29" customFormat="false" ht="16.5" hidden="false" customHeight="true" outlineLevel="0" collapsed="false">
      <c r="B29" s="54" t="s">
        <v>37</v>
      </c>
      <c r="C29" s="47" t="n">
        <f aca="false">SUMIF(Jahresplaner!$B$18:$B$48,$B29,Jahresplaner!$Q$18:$Q$48)</f>
        <v>2884</v>
      </c>
      <c r="D29" s="47" t="n">
        <f aca="false">IFERROR(C29/12,0)</f>
        <v>240.333333333333</v>
      </c>
      <c r="E29" s="55" t="n">
        <f aca="false">IFERROR(C29/$C$40,0)</f>
        <v>0.0887160777896038</v>
      </c>
      <c r="F29" s="56" t="n">
        <f aca="false">IFERROR(C29/$C$40,0)</f>
        <v>0.0887160777896038</v>
      </c>
    </row>
    <row r="30" customFormat="false" ht="16.5" hidden="false" customHeight="true" outlineLevel="0" collapsed="false">
      <c r="B30" s="51" t="s">
        <v>40</v>
      </c>
      <c r="C30" s="44" t="n">
        <f aca="false">SUMIF(Jahresplaner!$B$18:$B$48,$B30,Jahresplaner!$Q$18:$Q$48)</f>
        <v>779.76</v>
      </c>
      <c r="D30" s="44" t="n">
        <f aca="false">IFERROR(C30/12,0)</f>
        <v>64.98</v>
      </c>
      <c r="E30" s="52" t="n">
        <f aca="false">IFERROR(C30/$C$40,0)</f>
        <v>0.02398656339016</v>
      </c>
      <c r="F30" s="53" t="n">
        <f aca="false">IFERROR(C30/$C$40,0)</f>
        <v>0.02398656339016</v>
      </c>
    </row>
    <row r="31" customFormat="false" ht="16.5" hidden="false" customHeight="true" outlineLevel="0" collapsed="false">
      <c r="B31" s="54" t="s">
        <v>46</v>
      </c>
      <c r="C31" s="47" t="n">
        <f aca="false">SUMIF(Jahresplaner!$B$18:$B$48,$B31,Jahresplaner!$Q$18:$Q$48)</f>
        <v>2333</v>
      </c>
      <c r="D31" s="47" t="n">
        <f aca="false">IFERROR(C31/12,0)</f>
        <v>194.416666666667</v>
      </c>
      <c r="E31" s="55" t="n">
        <f aca="false">IFERROR(C31/$C$40,0)</f>
        <v>0.071766508142561</v>
      </c>
      <c r="F31" s="56" t="n">
        <f aca="false">IFERROR(C31/$C$40,0)</f>
        <v>0.071766508142561</v>
      </c>
    </row>
    <row r="32" customFormat="false" ht="16.5" hidden="false" customHeight="true" outlineLevel="0" collapsed="false">
      <c r="B32" s="51" t="s">
        <v>57</v>
      </c>
      <c r="C32" s="44" t="n">
        <f aca="false">SUMIF(Jahresplaner!$B$18:$B$48,$B32,Jahresplaner!$Q$18:$Q$48)</f>
        <v>5537</v>
      </c>
      <c r="D32" s="44" t="n">
        <f aca="false">IFERROR(C32/12,0)</f>
        <v>461.416666666667</v>
      </c>
      <c r="E32" s="52" t="n">
        <f aca="false">IFERROR(C32/$C$40,0)</f>
        <v>0.170326256144604</v>
      </c>
      <c r="F32" s="53" t="n">
        <f aca="false">IFERROR(C32/$C$40,0)</f>
        <v>0.170326256144604</v>
      </c>
    </row>
    <row r="33" customFormat="false" ht="16.5" hidden="false" customHeight="true" outlineLevel="0" collapsed="false">
      <c r="B33" s="54" t="s">
        <v>43</v>
      </c>
      <c r="C33" s="47" t="n">
        <f aca="false">SUMIF(Jahresplaner!$B$18:$B$48,$B33,Jahresplaner!$Q$18:$Q$48)</f>
        <v>1074</v>
      </c>
      <c r="D33" s="47" t="n">
        <f aca="false">IFERROR(C33/12,0)</f>
        <v>89.5</v>
      </c>
      <c r="E33" s="55" t="n">
        <f aca="false">IFERROR(C33/$C$40,0)</f>
        <v>0.0330378181504974</v>
      </c>
      <c r="F33" s="56" t="n">
        <f aca="false">IFERROR(C33/$C$40,0)</f>
        <v>0.0330378181504974</v>
      </c>
    </row>
    <row r="34" customFormat="false" ht="16.5" hidden="false" customHeight="true" outlineLevel="0" collapsed="false">
      <c r="B34" s="51" t="s">
        <v>65</v>
      </c>
      <c r="C34" s="44" t="n">
        <f aca="false">SUMIF(Jahresplaner!$B$18:$B$48,$B34,Jahresplaner!$Q$18:$Q$48)</f>
        <v>623</v>
      </c>
      <c r="D34" s="44" t="n">
        <f aca="false">IFERROR(C34/12,0)</f>
        <v>51.9166666666667</v>
      </c>
      <c r="E34" s="52" t="n">
        <f aca="false">IFERROR(C34/$C$40,0)</f>
        <v>0.0191643954448416</v>
      </c>
      <c r="F34" s="53" t="n">
        <f aca="false">IFERROR(C34/$C$40,0)</f>
        <v>0.0191643954448416</v>
      </c>
    </row>
    <row r="35" customFormat="false" ht="16.5" hidden="false" customHeight="true" outlineLevel="0" collapsed="false">
      <c r="B35" s="54" t="s">
        <v>49</v>
      </c>
      <c r="C35" s="47" t="n">
        <f aca="false">SUMIF(Jahresplaner!$B$18:$B$48,$B35,Jahresplaner!$Q$18:$Q$48)</f>
        <v>3112.64</v>
      </c>
      <c r="D35" s="47" t="n">
        <f aca="false">IFERROR(C35/12,0)</f>
        <v>259.386666666667</v>
      </c>
      <c r="E35" s="55" t="n">
        <f aca="false">IFERROR(C35/$C$40,0)</f>
        <v>0.0957493801563913</v>
      </c>
      <c r="F35" s="56" t="n">
        <f aca="false">IFERROR(C35/$C$40,0)</f>
        <v>0.0957493801563913</v>
      </c>
    </row>
    <row r="36" customFormat="false" ht="16.5" hidden="false" customHeight="true" outlineLevel="0" collapsed="false">
      <c r="B36" s="51" t="s">
        <v>51</v>
      </c>
      <c r="C36" s="44" t="n">
        <f aca="false">SUMIF(Jahresplaner!$B$18:$B$48,$B36,Jahresplaner!$Q$18:$Q$48)</f>
        <v>657</v>
      </c>
      <c r="D36" s="44" t="n">
        <f aca="false">IFERROR(C36/12,0)</f>
        <v>54.75</v>
      </c>
      <c r="E36" s="52" t="n">
        <f aca="false">IFERROR(C36/$C$40,0)</f>
        <v>0.0202102854049132</v>
      </c>
      <c r="F36" s="53" t="n">
        <f aca="false">IFERROR(C36/$C$40,0)</f>
        <v>0.0202102854049132</v>
      </c>
    </row>
    <row r="37" customFormat="false" ht="16.5" hidden="false" customHeight="true" outlineLevel="0" collapsed="false">
      <c r="B37" s="54" t="s">
        <v>68</v>
      </c>
      <c r="C37" s="47" t="n">
        <f aca="false">SUMIF(Jahresplaner!$B$18:$B$48,$B37,Jahresplaner!$Q$18:$Q$48)</f>
        <v>936</v>
      </c>
      <c r="D37" s="47" t="n">
        <f aca="false">IFERROR(C37/12,0)</f>
        <v>78</v>
      </c>
      <c r="E37" s="55" t="n">
        <f aca="false">IFERROR(C37/$C$40,0)</f>
        <v>0.0287927353713832</v>
      </c>
      <c r="F37" s="56" t="n">
        <f aca="false">IFERROR(C37/$C$40,0)</f>
        <v>0.0287927353713832</v>
      </c>
    </row>
    <row r="38" customFormat="false" ht="16.5" hidden="false" customHeight="true" outlineLevel="0" collapsed="false">
      <c r="B38" s="51" t="s">
        <v>60</v>
      </c>
      <c r="C38" s="44" t="n">
        <f aca="false">SUMIF(Jahresplaner!$B$18:$B$48,$B38,Jahresplaner!$Q$18:$Q$48)</f>
        <v>1500</v>
      </c>
      <c r="D38" s="44" t="n">
        <f aca="false">IFERROR(C38/12,0)</f>
        <v>125</v>
      </c>
      <c r="E38" s="52" t="n">
        <f aca="false">IFERROR(C38/$C$40,0)</f>
        <v>0.0461422041208064</v>
      </c>
      <c r="F38" s="53" t="n">
        <f aca="false">IFERROR(C38/$C$40,0)</f>
        <v>0.0461422041208064</v>
      </c>
    </row>
    <row r="39" customFormat="false" ht="16.5" hidden="false" customHeight="true" outlineLevel="0" collapsed="false">
      <c r="B39" s="54" t="s">
        <v>53</v>
      </c>
      <c r="C39" s="47" t="n">
        <f aca="false">SUMIF(Jahresplaner!$B$18:$B$48,$B39,Jahresplaner!$Q$18:$Q$48)</f>
        <v>1131.8</v>
      </c>
      <c r="D39" s="47" t="n">
        <f aca="false">IFERROR(C39/12,0)</f>
        <v>94.3166666666667</v>
      </c>
      <c r="E39" s="55" t="n">
        <f aca="false">IFERROR(C39/$C$40,0)</f>
        <v>0.0348158310826192</v>
      </c>
      <c r="F39" s="56" t="n">
        <f aca="false">IFERROR(C39/$C$40,0)</f>
        <v>0.0348158310826192</v>
      </c>
    </row>
    <row r="40" customFormat="false" ht="19.5" hidden="false" customHeight="true" outlineLevel="0" collapsed="false">
      <c r="B40" s="19" t="s">
        <v>113</v>
      </c>
      <c r="C40" s="20" t="n">
        <f aca="false">SUM(C28:C39)</f>
        <v>32508.2</v>
      </c>
      <c r="D40" s="20" t="n">
        <f aca="false">IFERROR(C40/12,0)</f>
        <v>2709.01666666667</v>
      </c>
      <c r="E40" s="57" t="n">
        <f aca="false">IF(C40=0,0,1)</f>
        <v>1</v>
      </c>
      <c r="F40" s="58"/>
    </row>
    <row r="42" customFormat="false" ht="15" hidden="false" customHeight="false" outlineLevel="0" collapsed="false">
      <c r="B42" s="33" t="s">
        <v>114</v>
      </c>
      <c r="C42" s="33"/>
      <c r="D42" s="33"/>
      <c r="E42" s="33"/>
      <c r="F42" s="33"/>
      <c r="G42" s="33"/>
      <c r="H42" s="33"/>
      <c r="I42" s="33"/>
      <c r="J42" s="33"/>
      <c r="K42" s="33"/>
    </row>
  </sheetData>
  <mergeCells count="20">
    <mergeCell ref="B2:K2"/>
    <mergeCell ref="B3:K3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10:K10"/>
    <mergeCell ref="B26:K26"/>
    <mergeCell ref="B42:K42"/>
  </mergeCells>
  <conditionalFormatting sqref="H7:I7">
    <cfRule type="cellIs" priority="2" operator="lessThan" aboveAverage="0" equalAverage="0" bottom="0" percent="0" rank="0" text="" dxfId="4">
      <formula>0</formula>
    </cfRule>
  </conditionalFormatting>
  <conditionalFormatting sqref="H12:I24">
    <cfRule type="cellIs" priority="3" operator="lessThan" aboveAverage="0" equalAverage="0" bottom="0" percent="0" rank="0" text="" dxfId="0">
      <formula>0</formula>
    </cfRule>
    <cfRule type="cellIs" priority="4" operator="greaterThan" aboveAverage="0" equalAverage="0" bottom="0" percent="0" rank="0" text="" dxfId="1">
      <formula>0</formula>
    </cfRule>
  </conditionalFormatting>
  <conditionalFormatting sqref="F28:F39">
    <cfRule type="dataBar" priority="5">
      <dataBar showValue="0" minLength="10" maxLength="90">
        <cfvo type="num" val="0"/>
        <cfvo type="num" val="0.35"/>
        <color rgb="FF3B4E75"/>
      </dataBar>
      <extLst>
        <ext xmlns:x14="http://schemas.microsoft.com/office/spreadsheetml/2009/9/main" uri="{B025F937-C7B1-47D3-B67F-A62EFF666E3E}">
          <x14:id>{57B2BAEF-D1E7-4D77-9FD3-C0D9A759AF76}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B2BAEF-D1E7-4D77-9FD3-C0D9A759AF76}">
            <x14:dataBar minLength="10" maxLength="90" axisPosition="none" gradient="true">
              <x14:cfvo type="num">
                <xm:f>0</xm:f>
              </x14:cfvo>
              <x14:cfvo type="num">
                <xm:f>0.35</xm:f>
              </x14:cfvo>
              <x14:negativeFillColor rgb="FF3B4E75"/>
              <x14:axisColor rgb="FF000000"/>
            </x14:dataBar>
          </x14:cfRule>
          <xm:sqref>F28:F39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873B"/>
    <pageSetUpPr fitToPage="true"/>
  </sheetPr>
  <dimension ref="B2:G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7"/>
    <col collapsed="false" customWidth="true" hidden="false" outlineLevel="0" max="7" min="3" style="0" width="15"/>
  </cols>
  <sheetData>
    <row r="2" customFormat="false" ht="30" hidden="false" customHeight="true" outlineLevel="0" collapsed="false">
      <c r="B2" s="1" t="s">
        <v>115</v>
      </c>
      <c r="C2" s="1"/>
      <c r="D2" s="1"/>
      <c r="E2" s="1"/>
      <c r="F2" s="1"/>
      <c r="G2" s="1"/>
    </row>
    <row r="3" customFormat="false" ht="16.5" hidden="false" customHeight="true" outlineLevel="0" collapsed="false">
      <c r="B3" s="2" t="str">
        <f aca="false">"So arbeiten Sie mit der Vorlage „Monatliche Ausgaben "&amp;Jahresplaner!$C$4&amp;"“"</f>
        <v>So arbeiten Sie mit der Vorlage „Monatliche Ausgaben 2026“</v>
      </c>
      <c r="C3" s="2"/>
      <c r="D3" s="2"/>
      <c r="E3" s="2"/>
      <c r="F3" s="2"/>
      <c r="G3" s="2"/>
    </row>
    <row r="5" customFormat="false" ht="19.5" hidden="false" customHeight="true" outlineLevel="0" collapsed="false">
      <c r="B5" s="8" t="s">
        <v>116</v>
      </c>
      <c r="C5" s="8"/>
      <c r="D5" s="8"/>
      <c r="E5" s="8"/>
      <c r="F5" s="8"/>
      <c r="G5" s="8"/>
    </row>
    <row r="6" customFormat="false" ht="30" hidden="false" customHeight="true" outlineLevel="0" collapsed="false">
      <c r="B6" s="59" t="s">
        <v>117</v>
      </c>
      <c r="C6" s="60" t="s">
        <v>118</v>
      </c>
      <c r="D6" s="60"/>
      <c r="E6" s="60"/>
      <c r="F6" s="60"/>
      <c r="G6" s="60"/>
    </row>
    <row r="7" customFormat="false" ht="30" hidden="false" customHeight="true" outlineLevel="0" collapsed="false">
      <c r="B7" s="59" t="s">
        <v>119</v>
      </c>
      <c r="C7" s="60" t="s">
        <v>120</v>
      </c>
      <c r="D7" s="60"/>
      <c r="E7" s="60"/>
      <c r="F7" s="60"/>
      <c r="G7" s="60"/>
    </row>
    <row r="8" customFormat="false" ht="30" hidden="false" customHeight="true" outlineLevel="0" collapsed="false">
      <c r="B8" s="59" t="s">
        <v>121</v>
      </c>
      <c r="C8" s="60" t="s">
        <v>122</v>
      </c>
      <c r="D8" s="60"/>
      <c r="E8" s="60"/>
      <c r="F8" s="60"/>
      <c r="G8" s="60"/>
    </row>
    <row r="9" customFormat="false" ht="30" hidden="false" customHeight="true" outlineLevel="0" collapsed="false">
      <c r="B9" s="59" t="s">
        <v>123</v>
      </c>
      <c r="C9" s="60" t="s">
        <v>124</v>
      </c>
      <c r="D9" s="60"/>
      <c r="E9" s="60"/>
      <c r="F9" s="60"/>
      <c r="G9" s="60"/>
    </row>
    <row r="11" customFormat="false" ht="19.5" hidden="false" customHeight="true" outlineLevel="0" collapsed="false">
      <c r="B11" s="8" t="s">
        <v>125</v>
      </c>
      <c r="C11" s="8"/>
      <c r="D11" s="8"/>
      <c r="E11" s="8"/>
      <c r="F11" s="8"/>
      <c r="G11" s="8"/>
    </row>
    <row r="12" customFormat="false" ht="30" hidden="false" customHeight="true" outlineLevel="0" collapsed="false">
      <c r="B12" s="59" t="s">
        <v>126</v>
      </c>
      <c r="C12" s="60" t="s">
        <v>127</v>
      </c>
      <c r="D12" s="60"/>
      <c r="E12" s="60"/>
      <c r="F12" s="60"/>
      <c r="G12" s="60"/>
    </row>
    <row r="13" customFormat="false" ht="30" hidden="false" customHeight="true" outlineLevel="0" collapsed="false">
      <c r="B13" s="59" t="s">
        <v>128</v>
      </c>
      <c r="C13" s="60" t="s">
        <v>129</v>
      </c>
      <c r="D13" s="60"/>
      <c r="E13" s="60"/>
      <c r="F13" s="60"/>
      <c r="G13" s="60"/>
    </row>
    <row r="14" customFormat="false" ht="30" hidden="false" customHeight="true" outlineLevel="0" collapsed="false">
      <c r="B14" s="59" t="s">
        <v>130</v>
      </c>
      <c r="C14" s="60" t="s">
        <v>131</v>
      </c>
      <c r="D14" s="60"/>
      <c r="E14" s="60"/>
      <c r="F14" s="60"/>
      <c r="G14" s="60"/>
    </row>
    <row r="15" customFormat="false" ht="30" hidden="false" customHeight="true" outlineLevel="0" collapsed="false">
      <c r="B15" s="59" t="s">
        <v>90</v>
      </c>
      <c r="C15" s="60" t="s">
        <v>132</v>
      </c>
      <c r="D15" s="60"/>
      <c r="E15" s="60"/>
      <c r="F15" s="60"/>
      <c r="G15" s="60"/>
    </row>
    <row r="16" customFormat="false" ht="30" hidden="false" customHeight="true" outlineLevel="0" collapsed="false">
      <c r="B16" s="59" t="s">
        <v>133</v>
      </c>
      <c r="C16" s="60" t="s">
        <v>134</v>
      </c>
      <c r="D16" s="60"/>
      <c r="E16" s="60"/>
      <c r="F16" s="60"/>
      <c r="G16" s="60"/>
    </row>
    <row r="18" customFormat="false" ht="19.5" hidden="false" customHeight="true" outlineLevel="0" collapsed="false">
      <c r="B18" s="8" t="s">
        <v>135</v>
      </c>
      <c r="C18" s="8"/>
      <c r="D18" s="8"/>
      <c r="E18" s="8"/>
      <c r="F18" s="8"/>
      <c r="G18" s="8"/>
    </row>
    <row r="19" customFormat="false" ht="30" hidden="false" customHeight="true" outlineLevel="0" collapsed="false">
      <c r="B19" s="61" t="s">
        <v>136</v>
      </c>
      <c r="C19" s="62" t="s">
        <v>137</v>
      </c>
      <c r="D19" s="62"/>
      <c r="E19" s="62"/>
      <c r="F19" s="62"/>
      <c r="G19" s="62"/>
    </row>
    <row r="20" customFormat="false" ht="30" hidden="false" customHeight="true" outlineLevel="0" collapsed="false">
      <c r="B20" s="63" t="s">
        <v>138</v>
      </c>
      <c r="C20" s="64" t="s">
        <v>139</v>
      </c>
      <c r="D20" s="64"/>
      <c r="E20" s="64"/>
      <c r="F20" s="64"/>
      <c r="G20" s="64"/>
    </row>
    <row r="21" customFormat="false" ht="30" hidden="false" customHeight="true" outlineLevel="0" collapsed="false">
      <c r="B21" s="59" t="s">
        <v>140</v>
      </c>
      <c r="C21" s="60" t="s">
        <v>141</v>
      </c>
      <c r="D21" s="60"/>
      <c r="E21" s="60"/>
      <c r="F21" s="60"/>
      <c r="G21" s="60"/>
    </row>
    <row r="22" customFormat="false" ht="30" hidden="false" customHeight="true" outlineLevel="0" collapsed="false">
      <c r="B22" s="65" t="s">
        <v>142</v>
      </c>
      <c r="C22" s="60" t="s">
        <v>143</v>
      </c>
      <c r="D22" s="60"/>
      <c r="E22" s="60"/>
      <c r="F22" s="60"/>
      <c r="G22" s="60"/>
    </row>
    <row r="23" customFormat="false" ht="30" hidden="false" customHeight="true" outlineLevel="0" collapsed="false">
      <c r="B23" s="66" t="s">
        <v>144</v>
      </c>
      <c r="C23" s="60" t="s">
        <v>145</v>
      </c>
      <c r="D23" s="60"/>
      <c r="E23" s="60"/>
      <c r="F23" s="60"/>
      <c r="G23" s="60"/>
    </row>
    <row r="25" customFormat="false" ht="30" hidden="false" customHeight="true" outlineLevel="0" collapsed="false">
      <c r="B25" s="67" t="s">
        <v>146</v>
      </c>
      <c r="C25" s="67"/>
      <c r="D25" s="67"/>
      <c r="E25" s="67"/>
      <c r="F25" s="67"/>
      <c r="G25" s="67"/>
    </row>
    <row r="27" customFormat="false" ht="19.5" hidden="false" customHeight="true" outlineLevel="0" collapsed="false">
      <c r="B27" s="68" t="s">
        <v>147</v>
      </c>
      <c r="C27" s="68"/>
      <c r="D27" s="68"/>
      <c r="E27" s="68"/>
      <c r="F27" s="68"/>
      <c r="G27" s="68"/>
    </row>
    <row r="28" customFormat="false" ht="19.5" hidden="false" customHeight="true" outlineLevel="0" collapsed="false">
      <c r="B28" s="69" t="s">
        <v>148</v>
      </c>
      <c r="C28" s="69"/>
      <c r="E28" s="69" t="s">
        <v>5</v>
      </c>
      <c r="F28" s="69"/>
    </row>
    <row r="29" customFormat="false" ht="16.5" hidden="false" customHeight="true" outlineLevel="0" collapsed="false">
      <c r="B29" s="51" t="s">
        <v>34</v>
      </c>
      <c r="C29" s="51"/>
      <c r="E29" s="51" t="s">
        <v>36</v>
      </c>
      <c r="F29" s="51"/>
    </row>
    <row r="30" customFormat="false" ht="16.5" hidden="false" customHeight="true" outlineLevel="0" collapsed="false">
      <c r="B30" s="54" t="s">
        <v>37</v>
      </c>
      <c r="C30" s="54"/>
      <c r="E30" s="54" t="s">
        <v>59</v>
      </c>
      <c r="F30" s="54"/>
    </row>
    <row r="31" customFormat="false" ht="16.5" hidden="false" customHeight="true" outlineLevel="0" collapsed="false">
      <c r="B31" s="51" t="s">
        <v>40</v>
      </c>
      <c r="C31" s="51"/>
      <c r="E31" s="51" t="s">
        <v>78</v>
      </c>
      <c r="F31" s="51"/>
    </row>
    <row r="32" customFormat="false" ht="16.5" hidden="false" customHeight="true" outlineLevel="0" collapsed="false">
      <c r="B32" s="54" t="s">
        <v>46</v>
      </c>
      <c r="C32" s="54"/>
      <c r="E32" s="54" t="s">
        <v>23</v>
      </c>
      <c r="F32" s="54"/>
    </row>
    <row r="33" customFormat="false" ht="16.5" hidden="false" customHeight="true" outlineLevel="0" collapsed="false">
      <c r="B33" s="51" t="s">
        <v>57</v>
      </c>
      <c r="C33" s="51"/>
      <c r="E33" s="51"/>
      <c r="F33" s="51"/>
    </row>
    <row r="34" customFormat="false" ht="16.5" hidden="false" customHeight="true" outlineLevel="0" collapsed="false">
      <c r="B34" s="54" t="s">
        <v>43</v>
      </c>
      <c r="C34" s="54"/>
      <c r="E34" s="54"/>
      <c r="F34" s="54"/>
    </row>
    <row r="35" customFormat="false" ht="16.5" hidden="false" customHeight="true" outlineLevel="0" collapsed="false">
      <c r="B35" s="51" t="s">
        <v>65</v>
      </c>
      <c r="C35" s="51"/>
      <c r="E35" s="51"/>
      <c r="F35" s="51"/>
    </row>
    <row r="36" customFormat="false" ht="16.5" hidden="false" customHeight="true" outlineLevel="0" collapsed="false">
      <c r="B36" s="54" t="s">
        <v>49</v>
      </c>
      <c r="C36" s="54"/>
      <c r="E36" s="54"/>
      <c r="F36" s="54"/>
    </row>
    <row r="37" customFormat="false" ht="16.5" hidden="false" customHeight="true" outlineLevel="0" collapsed="false">
      <c r="B37" s="51" t="s">
        <v>51</v>
      </c>
      <c r="C37" s="51"/>
      <c r="E37" s="51"/>
      <c r="F37" s="51"/>
    </row>
    <row r="38" customFormat="false" ht="16.5" hidden="false" customHeight="true" outlineLevel="0" collapsed="false">
      <c r="B38" s="54" t="s">
        <v>68</v>
      </c>
      <c r="C38" s="54"/>
      <c r="E38" s="54"/>
      <c r="F38" s="54"/>
    </row>
    <row r="39" customFormat="false" ht="16.5" hidden="false" customHeight="true" outlineLevel="0" collapsed="false">
      <c r="B39" s="51" t="s">
        <v>60</v>
      </c>
      <c r="C39" s="51"/>
      <c r="E39" s="51"/>
      <c r="F39" s="51"/>
    </row>
    <row r="40" customFormat="false" ht="16.5" hidden="false" customHeight="true" outlineLevel="0" collapsed="false">
      <c r="B40" s="54" t="s">
        <v>53</v>
      </c>
      <c r="C40" s="54"/>
      <c r="E40" s="54"/>
      <c r="F40" s="54"/>
    </row>
    <row r="41" customFormat="false" ht="16.5" hidden="false" customHeight="true" outlineLevel="0" collapsed="false">
      <c r="B41" s="51" t="s">
        <v>76</v>
      </c>
      <c r="C41" s="51"/>
      <c r="E41" s="51"/>
      <c r="F41" s="51"/>
    </row>
    <row r="42" customFormat="false" ht="18" hidden="false" customHeight="true" outlineLevel="0" collapsed="false">
      <c r="B42" s="33" t="s">
        <v>149</v>
      </c>
      <c r="C42" s="33"/>
      <c r="D42" s="33"/>
      <c r="E42" s="33"/>
      <c r="F42" s="33"/>
      <c r="G42" s="33"/>
    </row>
  </sheetData>
  <mergeCells count="50">
    <mergeCell ref="B2:G2"/>
    <mergeCell ref="B3:G3"/>
    <mergeCell ref="B5:G5"/>
    <mergeCell ref="C6:G6"/>
    <mergeCell ref="C7:G7"/>
    <mergeCell ref="C8:G8"/>
    <mergeCell ref="C9:G9"/>
    <mergeCell ref="B11:G11"/>
    <mergeCell ref="C12:G12"/>
    <mergeCell ref="C13:G13"/>
    <mergeCell ref="C14:G14"/>
    <mergeCell ref="C15:G15"/>
    <mergeCell ref="C16:G16"/>
    <mergeCell ref="B18:G18"/>
    <mergeCell ref="C19:G19"/>
    <mergeCell ref="C20:G20"/>
    <mergeCell ref="C21:G21"/>
    <mergeCell ref="C22:G22"/>
    <mergeCell ref="C23:G23"/>
    <mergeCell ref="B25:G25"/>
    <mergeCell ref="B27:G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G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2026-08-23T08:42:10Z</dcterms:created>
  <dc:creator>openpyxl</dc:creator>
  <dc:description/>
  <dc:language>en-US</dc:language>
  <cp:lastModifiedBy/>
  <dcterms:modified xsi:type="dcterms:W3CDTF">2026-08-23T08:42:12Z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