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1661FDF7-ACD5-46C8-A518-94C8C37EA7FD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Projektplan" sheetId="1" r:id="rId1"/>
  </sheets>
  <definedNames>
    <definedName name="_xlnm._FilterDatabase" localSheetId="0" hidden="1">Projektplan!$A$12:$J$27</definedName>
    <definedName name="_xlnm.Print_Area" localSheetId="0">Projektplan!$A$1:$AE$33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7" i="1" l="1"/>
  <c r="A27" i="1"/>
  <c r="G26" i="1"/>
  <c r="A26" i="1"/>
  <c r="G25" i="1"/>
  <c r="A25" i="1"/>
  <c r="G24" i="1"/>
  <c r="A24" i="1"/>
  <c r="G23" i="1"/>
  <c r="A23" i="1"/>
  <c r="G22" i="1"/>
  <c r="A22" i="1"/>
  <c r="G21" i="1"/>
  <c r="A21" i="1"/>
  <c r="G20" i="1"/>
  <c r="A20" i="1"/>
  <c r="G19" i="1"/>
  <c r="A19" i="1"/>
  <c r="G18" i="1"/>
  <c r="A18" i="1"/>
  <c r="G17" i="1"/>
  <c r="A17" i="1"/>
  <c r="G16" i="1"/>
  <c r="A16" i="1"/>
  <c r="G15" i="1"/>
  <c r="A15" i="1"/>
  <c r="G14" i="1"/>
  <c r="A14" i="1"/>
  <c r="G13" i="1"/>
  <c r="A13" i="1"/>
  <c r="K12" i="1"/>
  <c r="K11" i="1" s="1"/>
  <c r="D8" i="1"/>
  <c r="AC4" i="1"/>
  <c r="Z4" i="1"/>
  <c r="W4" i="1"/>
  <c r="T4" i="1"/>
  <c r="Q4" i="1"/>
  <c r="N4" i="1"/>
  <c r="K4" i="1"/>
  <c r="L12" i="1" l="1"/>
  <c r="L11" i="1" l="1"/>
  <c r="M12" i="1"/>
  <c r="M11" i="1" l="1"/>
  <c r="N12" i="1"/>
  <c r="N11" i="1" l="1"/>
  <c r="O12" i="1"/>
  <c r="O11" i="1" l="1"/>
  <c r="P12" i="1"/>
  <c r="P11" i="1" l="1"/>
  <c r="Q12" i="1"/>
  <c r="R12" i="1" l="1"/>
  <c r="Q11" i="1"/>
  <c r="S12" i="1" l="1"/>
  <c r="R11" i="1"/>
  <c r="T12" i="1" l="1"/>
  <c r="S11" i="1"/>
  <c r="U12" i="1" l="1"/>
  <c r="T11" i="1"/>
  <c r="U11" i="1" l="1"/>
  <c r="V12" i="1"/>
  <c r="V11" i="1" l="1"/>
  <c r="W12" i="1"/>
  <c r="W11" i="1" l="1"/>
  <c r="X12" i="1"/>
  <c r="X11" i="1" l="1"/>
  <c r="Y12" i="1"/>
  <c r="Y11" i="1" l="1"/>
  <c r="Z12" i="1"/>
  <c r="AA12" i="1" l="1"/>
  <c r="Z11" i="1"/>
  <c r="AB12" i="1" l="1"/>
  <c r="AA11" i="1"/>
  <c r="AC12" i="1" l="1"/>
  <c r="AB11" i="1"/>
  <c r="AC11" i="1" l="1"/>
  <c r="AD12" i="1"/>
  <c r="AD11" i="1" l="1"/>
  <c r="AE12" i="1"/>
  <c r="AE11" i="1" s="1"/>
</calcChain>
</file>

<file path=xl/sharedStrings.xml><?xml version="1.0" encoding="utf-8"?>
<sst xmlns="http://schemas.openxmlformats.org/spreadsheetml/2006/main" count="112" uniqueCount="64">
  <si>
    <t>Terminplan mit automatischem Gantt-Diagramm  ·  Aufgaben, Verantwortlichkeiten und Fortschritt auf einen Blick</t>
  </si>
  <si>
    <t>Projektname:</t>
  </si>
  <si>
    <t>Musterprojekt – Projektplan 2026</t>
  </si>
  <si>
    <t>Projektleiter:</t>
  </si>
  <si>
    <t>C. Berger</t>
  </si>
  <si>
    <t>Auftraggeber:</t>
  </si>
  <si>
    <t>Beispiel AG</t>
  </si>
  <si>
    <t>Projektstart:</t>
  </si>
  <si>
    <t>Aufgaben gesamt</t>
  </si>
  <si>
    <t>Erledigt</t>
  </si>
  <si>
    <t>In Bearbeitung</t>
  </si>
  <si>
    <t>Offen</t>
  </si>
  <si>
    <t>Verzögert</t>
  </si>
  <si>
    <t>Ø Fortschritt</t>
  </si>
  <si>
    <t>Resttage</t>
  </si>
  <si>
    <t>Projektende (auto):</t>
  </si>
  <si>
    <t xml:space="preserve">  PROJEKTAUFGABEN</t>
  </si>
  <si>
    <t>ZEITACHSE – KALENDERWOCHEN 2026</t>
  </si>
  <si>
    <t>Nr</t>
  </si>
  <si>
    <t>Phase</t>
  </si>
  <si>
    <t>Aufgabe</t>
  </si>
  <si>
    <t>Verantwortlich</t>
  </si>
  <si>
    <t>Start</t>
  </si>
  <si>
    <t>Ende</t>
  </si>
  <si>
    <t>Dauer</t>
  </si>
  <si>
    <t>Status</t>
  </si>
  <si>
    <t>Prio.</t>
  </si>
  <si>
    <t>Fortschritt</t>
  </si>
  <si>
    <t>Initiierung</t>
  </si>
  <si>
    <t>Projektauftrag &amp; Kick-off</t>
  </si>
  <si>
    <t>Hoch</t>
  </si>
  <si>
    <t>Stakeholder-Analyse</t>
  </si>
  <si>
    <t>M. Schuster</t>
  </si>
  <si>
    <t>Mittel</t>
  </si>
  <si>
    <t>◆ Projektfreigabe (Meilenstein)</t>
  </si>
  <si>
    <t>Konzept &amp; Planung</t>
  </si>
  <si>
    <t>Anforderungen erheben</t>
  </si>
  <si>
    <t>R. Neumann</t>
  </si>
  <si>
    <t>Lastenheft finalisieren</t>
  </si>
  <si>
    <t>Grobkonzept erstellen</t>
  </si>
  <si>
    <t>Ressourcen- &amp; Kostenplan</t>
  </si>
  <si>
    <t>D. Fischer</t>
  </si>
  <si>
    <t>Realisierung</t>
  </si>
  <si>
    <t>Umsetzung Arbeitspaket A</t>
  </si>
  <si>
    <t>K. Lorenz</t>
  </si>
  <si>
    <t>Umsetzung Arbeitspaket B</t>
  </si>
  <si>
    <t>Integration &amp; Schnittstellen</t>
  </si>
  <si>
    <t>Test &amp; Abnahme</t>
  </si>
  <si>
    <t>Testphase &amp; Fehlerbehebung</t>
  </si>
  <si>
    <t>Abnahme durch Auftraggeber</t>
  </si>
  <si>
    <t>◆ Abnahme erteilt (Meilenstein)</t>
  </si>
  <si>
    <t>Einführung</t>
  </si>
  <si>
    <t>Schulung &amp; Rollout</t>
  </si>
  <si>
    <t>Projektabschluss &amp; Dokumentation</t>
  </si>
  <si>
    <t>Niedrig</t>
  </si>
  <si>
    <t xml:space="preserve">  LEGENDE &amp; AUSFÜLLHILFE</t>
  </si>
  <si>
    <t>Eingabe</t>
  </si>
  <si>
    <t>Cremefarbene Felder selbst ausfüllen (Verantwortlich, Start, Ende, Fortschritt).</t>
  </si>
  <si>
    <t>Automatik</t>
  </si>
  <si>
    <t>Graue Felder werden berechnet (Nr, Dauer in Arbeitstagen, Projektende, KPIs, Gantt-Balken).</t>
  </si>
  <si>
    <t>Balken</t>
  </si>
  <si>
    <t>Gantt-Farben je Status:  Erledigt = Stahlblau · In Bearbeitung = Terrakotta · Offen = Grau · Verzögert = Rot. Aktuelle KW ist bernsteinfarben markiert.</t>
  </si>
  <si>
    <t>Tipp: Ein Meilenstein wird als Start = Ende (ein Tag) erfasst. Die Zeitachse verschiebt sich automatisch mit dem Projektstart (Feld oben).</t>
  </si>
  <si>
    <t>Projektplan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</si>
</sst>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&quot;KW &quot;0"/>
    <numFmt numFmtId="166" formatCode="dd\.mm"/>
    <numFmt numFmtId="167" formatCode="0&quot; AT&quot;"/>
  </numFmts>
  <fonts count="18" x14ac:knownFonts="1">
    <font>
      <sz val="11"/>
      <color theme="1"/>
      <name val="Calibri"/>
      <family val="2"/>
      <charset val="1"/>
    </font>
    <font>
      <b/>
      <sz val="22"/>
      <color rgb="FF43273F"/>
      <name val="Calibri"/>
      <charset val="1"/>
    </font>
    <font>
      <sz val="10"/>
      <color rgb="FF6B636A"/>
      <name val="Calibri"/>
      <charset val="1"/>
    </font>
    <font>
      <b/>
      <sz val="10"/>
      <color rgb="FF6B636A"/>
      <name val="Calibri"/>
      <charset val="1"/>
    </font>
    <font>
      <sz val="11"/>
      <color rgb="FF2C2830"/>
      <name val="Calibri"/>
      <charset val="1"/>
    </font>
    <font>
      <b/>
      <sz val="16"/>
      <color rgb="FF43273F"/>
      <name val="Calibri"/>
      <charset val="1"/>
    </font>
    <font>
      <b/>
      <sz val="11"/>
      <color rgb="FF2C2830"/>
      <name val="Calibri"/>
      <charset val="1"/>
    </font>
    <font>
      <b/>
      <sz val="11"/>
      <color rgb="FF43273F"/>
      <name val="Calibri"/>
      <charset val="1"/>
    </font>
    <font>
      <b/>
      <sz val="10"/>
      <color rgb="FF43273F"/>
      <name val="Calibri"/>
      <charset val="1"/>
    </font>
    <font>
      <b/>
      <sz val="8"/>
      <color rgb="FFFFFFFF"/>
      <name val="Calibri"/>
      <charset val="1"/>
    </font>
    <font>
      <b/>
      <sz val="9.5"/>
      <color rgb="FFFFFFFF"/>
      <name val="Calibri"/>
      <charset val="1"/>
    </font>
    <font>
      <sz val="8"/>
      <color rgb="FFFFFFFF"/>
      <name val="Calibri"/>
      <charset val="1"/>
    </font>
    <font>
      <sz val="9"/>
      <color rgb="FF2C2830"/>
      <name val="Calibri"/>
      <charset val="1"/>
    </font>
    <font>
      <sz val="9.5"/>
      <color rgb="FF2C2830"/>
      <name val="Calibri"/>
      <charset val="1"/>
    </font>
    <font>
      <b/>
      <sz val="8"/>
      <color rgb="FF9A4526"/>
      <name val="Calibri"/>
      <charset val="1"/>
    </font>
    <font>
      <b/>
      <sz val="8"/>
      <color rgb="FF6B636A"/>
      <name val="Calibri"/>
      <charset val="1"/>
    </font>
    <font>
      <i/>
      <sz val="9"/>
      <color rgb="FF6B636A"/>
      <name val="Calibri"/>
      <charset val="1"/>
    </font>
    <font>
      <b/>
      <sz val="8"/>
      <color rgb="FF6B636A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AF6F8"/>
      </patternFill>
    </fill>
    <fill>
      <patternFill patternType="solid">
        <fgColor rgb="FFF8F3F6"/>
        <bgColor rgb="FFFAF6F8"/>
      </patternFill>
    </fill>
    <fill>
      <patternFill patternType="solid">
        <fgColor rgb="FFFBF3E8"/>
        <bgColor rgb="FFF8F3F6"/>
      </patternFill>
    </fill>
    <fill>
      <patternFill patternType="solid">
        <fgColor rgb="FFEFECEE"/>
        <bgColor rgb="FFF0EAEE"/>
      </patternFill>
    </fill>
    <fill>
      <patternFill patternType="solid">
        <fgColor rgb="FFF3ECF1"/>
        <bgColor rgb="FFEFECEE"/>
      </patternFill>
    </fill>
    <fill>
      <patternFill patternType="solid">
        <fgColor rgb="FF43273F"/>
        <bgColor rgb="FF331E30"/>
      </patternFill>
    </fill>
    <fill>
      <patternFill patternType="solid">
        <fgColor rgb="FF331E30"/>
        <bgColor rgb="FF2C2830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C15A32"/>
      </bottom>
      <diagonal/>
    </border>
    <border>
      <left style="thin">
        <color rgb="FFD9CFD4"/>
      </left>
      <right style="thin">
        <color rgb="FFD9CFD4"/>
      </right>
      <top style="thin">
        <color rgb="FFD9CFD4"/>
      </top>
      <bottom style="thin">
        <color rgb="FFD9CFD4"/>
      </bottom>
      <diagonal/>
    </border>
    <border>
      <left style="thin">
        <color rgb="FFD9CFD4"/>
      </left>
      <right style="thin">
        <color rgb="FFD9CFD4"/>
      </right>
      <top style="medium">
        <color rgb="FFC15A32"/>
      </top>
      <bottom/>
      <diagonal/>
    </border>
    <border>
      <left style="thin">
        <color rgb="FFD9CFD4"/>
      </left>
      <right style="thin">
        <color rgb="FFD9CFD4"/>
      </right>
      <top/>
      <bottom style="thin">
        <color rgb="FFD9CFD4"/>
      </bottom>
      <diagonal/>
    </border>
    <border>
      <left style="medium">
        <color rgb="FFC15A32"/>
      </left>
      <right/>
      <top style="thin">
        <color rgb="FFD9CFD4"/>
      </top>
      <bottom style="thin">
        <color rgb="FFD9CFD4"/>
      </bottom>
      <diagonal/>
    </border>
    <border>
      <left/>
      <right/>
      <top/>
      <bottom style="thin">
        <color rgb="FF331E30"/>
      </bottom>
      <diagonal/>
    </border>
    <border>
      <left/>
      <right/>
      <top/>
      <bottom style="thin">
        <color rgb="FFD9CFD4"/>
      </bottom>
      <diagonal/>
    </border>
    <border>
      <left/>
      <right style="thin">
        <color rgb="FFECE7EA"/>
      </right>
      <top/>
      <bottom style="thin">
        <color rgb="FFF0EAEE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8" fillId="6" borderId="5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center" vertical="center" wrapText="1"/>
    </xf>
    <xf numFmtId="0" fontId="7" fillId="6" borderId="5" xfId="0" applyFont="1" applyFill="1" applyBorder="1" applyAlignment="1">
      <alignment horizontal="left" vertical="center"/>
    </xf>
    <xf numFmtId="164" fontId="4" fillId="5" borderId="2" xfId="0" applyNumberFormat="1" applyFont="1" applyFill="1" applyBorder="1" applyAlignment="1">
      <alignment horizontal="left" vertical="center"/>
    </xf>
    <xf numFmtId="164" fontId="6" fillId="4" borderId="2" xfId="0" applyNumberFormat="1" applyFont="1" applyFill="1" applyBorder="1" applyAlignment="1">
      <alignment horizontal="left" vertical="center"/>
    </xf>
    <xf numFmtId="9" fontId="5" fillId="3" borderId="3" xfId="0" applyNumberFormat="1" applyFont="1" applyFill="1" applyBorder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9" fillId="7" borderId="0" xfId="0" applyNumberFormat="1" applyFont="1" applyFill="1" applyAlignment="1">
      <alignment horizontal="center" vertical="center" textRotation="90"/>
    </xf>
    <xf numFmtId="0" fontId="10" fillId="7" borderId="6" xfId="0" applyFont="1" applyFill="1" applyBorder="1" applyAlignment="1">
      <alignment horizontal="center" vertical="center" wrapText="1"/>
    </xf>
    <xf numFmtId="166" fontId="11" fillId="8" borderId="0" xfId="0" applyNumberFormat="1" applyFont="1" applyFill="1" applyAlignment="1">
      <alignment horizontal="center" vertical="center" textRotation="90"/>
    </xf>
    <xf numFmtId="0" fontId="12" fillId="5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164" fontId="12" fillId="4" borderId="7" xfId="0" applyNumberFormat="1" applyFont="1" applyFill="1" applyBorder="1" applyAlignment="1">
      <alignment horizontal="center" vertical="center" wrapText="1"/>
    </xf>
    <xf numFmtId="167" fontId="12" fillId="5" borderId="7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9" fontId="12" fillId="4" borderId="7" xfId="0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14" fillId="4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15">
    <dxf>
      <fill>
        <patternFill>
          <bgColor rgb="FFD3C7CE"/>
        </patternFill>
      </fill>
    </dxf>
    <dxf>
      <fill>
        <patternFill>
          <bgColor rgb="FFBBAEB6"/>
        </patternFill>
      </fill>
    </dxf>
    <dxf>
      <fill>
        <patternFill>
          <bgColor rgb="FFC15A32"/>
        </patternFill>
      </fill>
    </dxf>
    <dxf>
      <fill>
        <patternFill>
          <bgColor rgb="FF3C6E9C"/>
        </patternFill>
      </fill>
    </dxf>
    <dxf>
      <fill>
        <patternFill>
          <bgColor rgb="FFB23A2E"/>
        </patternFill>
      </fill>
    </dxf>
    <dxf>
      <fill>
        <patternFill>
          <bgColor rgb="FFC8801E"/>
        </patternFill>
      </fill>
    </dxf>
    <dxf>
      <font>
        <b/>
        <sz val="9"/>
        <color rgb="FF5A5560"/>
        <name val="Calibri"/>
        <charset val="1"/>
      </font>
      <fill>
        <patternFill>
          <bgColor rgb="FFECE9EC"/>
        </patternFill>
      </fill>
    </dxf>
    <dxf>
      <font>
        <b/>
        <sz val="9"/>
        <color rgb="FF8A6113"/>
        <name val="Calibri"/>
        <charset val="1"/>
      </font>
      <fill>
        <patternFill>
          <bgColor rgb="FFFBECD0"/>
        </patternFill>
      </fill>
    </dxf>
    <dxf>
      <font>
        <b/>
        <sz val="9"/>
        <color rgb="FFA5302F"/>
        <name val="Calibri"/>
        <charset val="1"/>
      </font>
      <fill>
        <patternFill>
          <bgColor rgb="FFF5DADA"/>
        </patternFill>
      </fill>
    </dxf>
    <dxf>
      <font>
        <b/>
        <sz val="9"/>
        <color rgb="FFA5302F"/>
        <name val="Calibri"/>
        <charset val="1"/>
      </font>
      <fill>
        <patternFill>
          <bgColor rgb="FFF5DADA"/>
        </patternFill>
      </fill>
    </dxf>
    <dxf>
      <font>
        <b/>
        <sz val="9"/>
        <color rgb="FF5A5560"/>
        <name val="Calibri"/>
        <charset val="1"/>
      </font>
      <fill>
        <patternFill>
          <bgColor rgb="FFECE9EC"/>
        </patternFill>
      </fill>
    </dxf>
    <dxf>
      <font>
        <b/>
        <sz val="9"/>
        <color rgb="FF9A4526"/>
        <name val="Calibri"/>
        <charset val="1"/>
      </font>
      <fill>
        <patternFill>
          <bgColor rgb="FFF6E3D6"/>
        </patternFill>
      </fill>
    </dxf>
    <dxf>
      <font>
        <b/>
        <sz val="9"/>
        <color rgb="FF24567F"/>
        <name val="Calibri"/>
        <charset val="1"/>
      </font>
      <fill>
        <patternFill>
          <bgColor rgb="FFDCE6F0"/>
        </patternFill>
      </fill>
    </dxf>
    <dxf>
      <font>
        <b/>
        <sz val="9"/>
        <color rgb="FFB23A2E"/>
        <name val="Calibri"/>
        <charset val="1"/>
      </font>
      <fill>
        <patternFill>
          <bgColor rgb="FFF5DADA"/>
        </patternFill>
      </fill>
    </dxf>
    <dxf>
      <fill>
        <patternFill>
          <bgColor rgb="FFFAF6F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8F3F6"/>
      <rgbColor rgb="FFFF00FF"/>
      <rgbColor rgb="FF00FFFF"/>
      <rgbColor rgb="FF800000"/>
      <rgbColor rgb="FF008000"/>
      <rgbColor rgb="FF000080"/>
      <rgbColor rgb="FF8A6113"/>
      <rgbColor rgb="FF800080"/>
      <rgbColor rgb="FF008080"/>
      <rgbColor rgb="FFD3C7CE"/>
      <rgbColor rgb="FF5A5560"/>
      <rgbColor rgb="FFF3ECF1"/>
      <rgbColor rgb="FFB23A2E"/>
      <rgbColor rgb="FFFBF3E8"/>
      <rgbColor rgb="FFDCE6F0"/>
      <rgbColor rgb="FF43273F"/>
      <rgbColor rgb="FFFF8080"/>
      <rgbColor rgb="FF0066CC"/>
      <rgbColor rgb="FFD9CFD4"/>
      <rgbColor rgb="FF000080"/>
      <rgbColor rgb="FFFF00FF"/>
      <rgbColor rgb="FFFAF6F8"/>
      <rgbColor rgb="FF00FFFF"/>
      <rgbColor rgb="FF800080"/>
      <rgbColor rgb="FF800000"/>
      <rgbColor rgb="FF008080"/>
      <rgbColor rgb="FF0000FF"/>
      <rgbColor rgb="FF00CCFF"/>
      <rgbColor rgb="FFEFECEE"/>
      <rgbColor rgb="FFECE9EC"/>
      <rgbColor rgb="FFFBECD0"/>
      <rgbColor rgb="FFECE7EA"/>
      <rgbColor rgb="FFF6E3D6"/>
      <rgbColor rgb="FFF0EAEE"/>
      <rgbColor rgb="FFF5DADA"/>
      <rgbColor rgb="FF3C6E9C"/>
      <rgbColor rgb="FF33CCCC"/>
      <rgbColor rgb="FF99CC00"/>
      <rgbColor rgb="FFFFCC00"/>
      <rgbColor rgb="FFC8801E"/>
      <rgbColor rgb="FFC15A32"/>
      <rgbColor rgb="FF6B636A"/>
      <rgbColor rgb="FFBBAEB6"/>
      <rgbColor rgb="FF003366"/>
      <rgbColor rgb="FF339966"/>
      <rgbColor rgb="FF003300"/>
      <rgbColor rgb="FF331E30"/>
      <rgbColor rgb="FFA5302F"/>
      <rgbColor rgb="FF9A4526"/>
      <rgbColor rgb="FF24567F"/>
      <rgbColor rgb="FF2C283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3"/>
  <sheetViews>
    <sheetView showGridLines="0" tabSelected="1" zoomScaleNormal="100" workbookViewId="0">
      <pane ySplit="12" topLeftCell="A13" activePane="bottomLeft" state="frozen"/>
      <selection pane="bottomLeft" activeCell="Q38" sqref="Q38"/>
    </sheetView>
  </sheetViews>
  <sheetFormatPr baseColWidth="10" defaultColWidth="8.7109375" defaultRowHeight="15" x14ac:dyDescent="0.25"/>
  <cols>
    <col min="1" max="1" width="5" customWidth="1"/>
    <col min="2" max="2" width="16" customWidth="1"/>
    <col min="3" max="3" width="29.140625" bestFit="1" customWidth="1"/>
    <col min="4" max="4" width="15" customWidth="1"/>
    <col min="5" max="6" width="11" customWidth="1"/>
    <col min="7" max="7" width="8" customWidth="1"/>
    <col min="8" max="8" width="11.28515625" bestFit="1" customWidth="1"/>
    <col min="9" max="9" width="9.140625" bestFit="1" customWidth="1"/>
    <col min="10" max="10" width="12" customWidth="1"/>
    <col min="11" max="31" width="3.42578125" customWidth="1"/>
  </cols>
  <sheetData>
    <row r="1" spans="1:31" ht="30" customHeight="1" x14ac:dyDescent="0.25">
      <c r="A1" s="12" t="s">
        <v>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ht="16.5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6" customHeight="1" x14ac:dyDescent="0.25"/>
    <row r="4" spans="1:31" ht="15" customHeight="1" x14ac:dyDescent="0.25">
      <c r="B4" s="13" t="s">
        <v>1</v>
      </c>
      <c r="D4" s="10" t="s">
        <v>2</v>
      </c>
      <c r="E4" s="10"/>
      <c r="F4" s="10"/>
      <c r="G4" s="10"/>
      <c r="H4" s="10"/>
      <c r="I4" s="10"/>
      <c r="K4" s="9">
        <f>COUNTA(C13:C27)</f>
        <v>15</v>
      </c>
      <c r="L4" s="9"/>
      <c r="M4" s="9"/>
      <c r="N4" s="9">
        <f>COUNTIF(H13:H27,"Erledigt")</f>
        <v>3</v>
      </c>
      <c r="O4" s="9"/>
      <c r="P4" s="9"/>
      <c r="Q4" s="9">
        <f>COUNTIF(H13:H27,"In Bearbeitung")</f>
        <v>2</v>
      </c>
      <c r="R4" s="9"/>
      <c r="S4" s="9"/>
      <c r="T4" s="9">
        <f>COUNTIF(H13:H27,"Offen")</f>
        <v>9</v>
      </c>
      <c r="U4" s="9"/>
      <c r="V4" s="9"/>
      <c r="W4" s="9">
        <f>COUNTIF(H13:H27,"Verzögert")</f>
        <v>1</v>
      </c>
      <c r="X4" s="9"/>
      <c r="Y4" s="9"/>
      <c r="Z4" s="8">
        <f>IFERROR(SUMPRODUCT(G13:G27,J13:J27)/SUM(G13:G27),0)</f>
        <v>0.1780769230769231</v>
      </c>
      <c r="AA4" s="8"/>
      <c r="AB4" s="8"/>
      <c r="AC4" s="9">
        <f ca="1">MAX(0,D8-TODAY())</f>
        <v>119</v>
      </c>
      <c r="AD4" s="9"/>
      <c r="AE4" s="9"/>
    </row>
    <row r="5" spans="1:31" ht="15" customHeight="1" x14ac:dyDescent="0.25">
      <c r="B5" s="13" t="s">
        <v>3</v>
      </c>
      <c r="D5" s="10" t="s">
        <v>4</v>
      </c>
      <c r="E5" s="10"/>
      <c r="F5" s="10"/>
      <c r="G5" s="10"/>
      <c r="H5" s="10"/>
      <c r="I5" s="10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8"/>
      <c r="AA5" s="8"/>
      <c r="AB5" s="8"/>
      <c r="AC5" s="9"/>
      <c r="AD5" s="9"/>
      <c r="AE5" s="9"/>
    </row>
    <row r="6" spans="1:31" ht="15" customHeight="1" x14ac:dyDescent="0.25">
      <c r="B6" s="13" t="s">
        <v>5</v>
      </c>
      <c r="D6" s="10" t="s">
        <v>6</v>
      </c>
      <c r="E6" s="10"/>
      <c r="F6" s="10"/>
      <c r="G6" s="10"/>
      <c r="H6" s="10"/>
      <c r="I6" s="10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8"/>
      <c r="AA6" s="8"/>
      <c r="AB6" s="8"/>
      <c r="AC6" s="9"/>
      <c r="AD6" s="9"/>
      <c r="AE6" s="9"/>
    </row>
    <row r="7" spans="1:31" ht="24" customHeight="1" x14ac:dyDescent="0.25">
      <c r="B7" s="13" t="s">
        <v>7</v>
      </c>
      <c r="D7" s="7">
        <v>46237</v>
      </c>
      <c r="E7" s="7"/>
      <c r="F7" s="7"/>
      <c r="G7" s="7"/>
      <c r="H7" s="7"/>
      <c r="I7" s="7"/>
      <c r="K7" s="29" t="s">
        <v>8</v>
      </c>
      <c r="L7" s="29"/>
      <c r="M7" s="29"/>
      <c r="N7" s="29" t="s">
        <v>9</v>
      </c>
      <c r="O7" s="29"/>
      <c r="P7" s="29"/>
      <c r="Q7" s="29" t="s">
        <v>10</v>
      </c>
      <c r="R7" s="29"/>
      <c r="S7" s="29"/>
      <c r="T7" s="29" t="s">
        <v>11</v>
      </c>
      <c r="U7" s="29"/>
      <c r="V7" s="29"/>
      <c r="W7" s="29" t="s">
        <v>12</v>
      </c>
      <c r="X7" s="29"/>
      <c r="Y7" s="29"/>
      <c r="Z7" s="29" t="s">
        <v>13</v>
      </c>
      <c r="AA7" s="29"/>
      <c r="AB7" s="29"/>
      <c r="AC7" s="29" t="s">
        <v>14</v>
      </c>
      <c r="AD7" s="29"/>
      <c r="AE7" s="29"/>
    </row>
    <row r="8" spans="1:31" ht="18.75" customHeight="1" x14ac:dyDescent="0.25">
      <c r="B8" s="13" t="s">
        <v>15</v>
      </c>
      <c r="D8" s="6">
        <f>MAX(F13:F27)</f>
        <v>46374</v>
      </c>
      <c r="E8" s="6"/>
      <c r="F8" s="6"/>
      <c r="G8" s="6"/>
      <c r="H8" s="6"/>
      <c r="I8" s="6"/>
    </row>
    <row r="10" spans="1:31" ht="18" customHeight="1" x14ac:dyDescent="0.25">
      <c r="A10" s="5" t="s">
        <v>16</v>
      </c>
      <c r="B10" s="5"/>
      <c r="C10" s="5"/>
      <c r="D10" s="5"/>
      <c r="E10" s="5"/>
      <c r="F10" s="5"/>
      <c r="G10" s="5"/>
      <c r="H10" s="5"/>
      <c r="I10" s="5"/>
      <c r="J10" s="5"/>
      <c r="K10" s="4" t="s">
        <v>17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33.7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14">
        <f t="shared" ref="K11:AE11" si="0">WEEKNUM(K12,21)</f>
        <v>32</v>
      </c>
      <c r="L11" s="14">
        <f t="shared" si="0"/>
        <v>33</v>
      </c>
      <c r="M11" s="14">
        <f t="shared" si="0"/>
        <v>34</v>
      </c>
      <c r="N11" s="14">
        <f t="shared" si="0"/>
        <v>35</v>
      </c>
      <c r="O11" s="14">
        <f t="shared" si="0"/>
        <v>36</v>
      </c>
      <c r="P11" s="14">
        <f t="shared" si="0"/>
        <v>37</v>
      </c>
      <c r="Q11" s="14">
        <f t="shared" si="0"/>
        <v>38</v>
      </c>
      <c r="R11" s="14">
        <f t="shared" si="0"/>
        <v>39</v>
      </c>
      <c r="S11" s="14">
        <f t="shared" si="0"/>
        <v>40</v>
      </c>
      <c r="T11" s="14">
        <f t="shared" si="0"/>
        <v>41</v>
      </c>
      <c r="U11" s="14">
        <f t="shared" si="0"/>
        <v>42</v>
      </c>
      <c r="V11" s="14">
        <f t="shared" si="0"/>
        <v>43</v>
      </c>
      <c r="W11" s="14">
        <f t="shared" si="0"/>
        <v>44</v>
      </c>
      <c r="X11" s="14">
        <f t="shared" si="0"/>
        <v>45</v>
      </c>
      <c r="Y11" s="14">
        <f t="shared" si="0"/>
        <v>46</v>
      </c>
      <c r="Z11" s="14">
        <f t="shared" si="0"/>
        <v>47</v>
      </c>
      <c r="AA11" s="14">
        <f t="shared" si="0"/>
        <v>48</v>
      </c>
      <c r="AB11" s="14">
        <f t="shared" si="0"/>
        <v>49</v>
      </c>
      <c r="AC11" s="14">
        <f t="shared" si="0"/>
        <v>50</v>
      </c>
      <c r="AD11" s="14">
        <f t="shared" si="0"/>
        <v>51</v>
      </c>
      <c r="AE11" s="14">
        <f t="shared" si="0"/>
        <v>52</v>
      </c>
    </row>
    <row r="12" spans="1:31" ht="33.75" customHeight="1" x14ac:dyDescent="0.25">
      <c r="A12" s="15" t="s">
        <v>18</v>
      </c>
      <c r="B12" s="15" t="s">
        <v>19</v>
      </c>
      <c r="C12" s="15" t="s">
        <v>20</v>
      </c>
      <c r="D12" s="15" t="s">
        <v>21</v>
      </c>
      <c r="E12" s="15" t="s">
        <v>22</v>
      </c>
      <c r="F12" s="15" t="s">
        <v>23</v>
      </c>
      <c r="G12" s="15" t="s">
        <v>24</v>
      </c>
      <c r="H12" s="15" t="s">
        <v>25</v>
      </c>
      <c r="I12" s="15" t="s">
        <v>26</v>
      </c>
      <c r="J12" s="15" t="s">
        <v>27</v>
      </c>
      <c r="K12" s="16">
        <f>$D$7-WEEKDAY($D$7,2)+1</f>
        <v>46237</v>
      </c>
      <c r="L12" s="16">
        <f t="shared" ref="L12:AE12" si="1">K12+7</f>
        <v>46244</v>
      </c>
      <c r="M12" s="16">
        <f t="shared" si="1"/>
        <v>46251</v>
      </c>
      <c r="N12" s="16">
        <f t="shared" si="1"/>
        <v>46258</v>
      </c>
      <c r="O12" s="16">
        <f t="shared" si="1"/>
        <v>46265</v>
      </c>
      <c r="P12" s="16">
        <f t="shared" si="1"/>
        <v>46272</v>
      </c>
      <c r="Q12" s="16">
        <f t="shared" si="1"/>
        <v>46279</v>
      </c>
      <c r="R12" s="16">
        <f t="shared" si="1"/>
        <v>46286</v>
      </c>
      <c r="S12" s="16">
        <f t="shared" si="1"/>
        <v>46293</v>
      </c>
      <c r="T12" s="16">
        <f t="shared" si="1"/>
        <v>46300</v>
      </c>
      <c r="U12" s="16">
        <f t="shared" si="1"/>
        <v>46307</v>
      </c>
      <c r="V12" s="16">
        <f t="shared" si="1"/>
        <v>46314</v>
      </c>
      <c r="W12" s="16">
        <f t="shared" si="1"/>
        <v>46321</v>
      </c>
      <c r="X12" s="16">
        <f t="shared" si="1"/>
        <v>46328</v>
      </c>
      <c r="Y12" s="16">
        <f t="shared" si="1"/>
        <v>46335</v>
      </c>
      <c r="Z12" s="16">
        <f t="shared" si="1"/>
        <v>46342</v>
      </c>
      <c r="AA12" s="16">
        <f t="shared" si="1"/>
        <v>46349</v>
      </c>
      <c r="AB12" s="16">
        <f t="shared" si="1"/>
        <v>46356</v>
      </c>
      <c r="AC12" s="16">
        <f t="shared" si="1"/>
        <v>46363</v>
      </c>
      <c r="AD12" s="16">
        <f t="shared" si="1"/>
        <v>46370</v>
      </c>
      <c r="AE12" s="16">
        <f t="shared" si="1"/>
        <v>46377</v>
      </c>
    </row>
    <row r="13" spans="1:31" ht="18" customHeight="1" x14ac:dyDescent="0.25">
      <c r="A13" s="17">
        <f t="shared" ref="A13:A27" si="2">IF(C13="","",ROW()-12)</f>
        <v>1</v>
      </c>
      <c r="B13" s="18" t="s">
        <v>28</v>
      </c>
      <c r="C13" s="19" t="s">
        <v>29</v>
      </c>
      <c r="D13" s="20" t="s">
        <v>4</v>
      </c>
      <c r="E13" s="21">
        <v>46237</v>
      </c>
      <c r="F13" s="21">
        <v>46241</v>
      </c>
      <c r="G13" s="22">
        <f t="shared" ref="G13:G27" si="3">IF(OR(E13="",F13=""),"",NETWORKDAYS(E13,F13))</f>
        <v>5</v>
      </c>
      <c r="H13" s="23" t="s">
        <v>9</v>
      </c>
      <c r="I13" s="23" t="s">
        <v>30</v>
      </c>
      <c r="J13" s="24">
        <v>1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31" ht="18" customHeight="1" x14ac:dyDescent="0.25">
      <c r="A14" s="17">
        <f t="shared" si="2"/>
        <v>2</v>
      </c>
      <c r="B14" s="18" t="s">
        <v>28</v>
      </c>
      <c r="C14" s="19" t="s">
        <v>31</v>
      </c>
      <c r="D14" s="20" t="s">
        <v>32</v>
      </c>
      <c r="E14" s="21">
        <v>46239</v>
      </c>
      <c r="F14" s="21">
        <v>46245</v>
      </c>
      <c r="G14" s="22">
        <f t="shared" si="3"/>
        <v>5</v>
      </c>
      <c r="H14" s="23" t="s">
        <v>9</v>
      </c>
      <c r="I14" s="23" t="s">
        <v>33</v>
      </c>
      <c r="J14" s="24">
        <v>1</v>
      </c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31" ht="18" customHeight="1" x14ac:dyDescent="0.25">
      <c r="A15" s="17">
        <f t="shared" si="2"/>
        <v>3</v>
      </c>
      <c r="B15" s="18" t="s">
        <v>28</v>
      </c>
      <c r="C15" s="19" t="s">
        <v>34</v>
      </c>
      <c r="D15" s="20" t="s">
        <v>4</v>
      </c>
      <c r="E15" s="21">
        <v>46246</v>
      </c>
      <c r="F15" s="21">
        <v>46246</v>
      </c>
      <c r="G15" s="22">
        <f t="shared" si="3"/>
        <v>1</v>
      </c>
      <c r="H15" s="23" t="s">
        <v>9</v>
      </c>
      <c r="I15" s="23" t="s">
        <v>30</v>
      </c>
      <c r="J15" s="24">
        <v>1</v>
      </c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31" ht="18" customHeight="1" x14ac:dyDescent="0.25">
      <c r="A16" s="17">
        <f t="shared" si="2"/>
        <v>4</v>
      </c>
      <c r="B16" s="18" t="s">
        <v>35</v>
      </c>
      <c r="C16" s="19" t="s">
        <v>36</v>
      </c>
      <c r="D16" s="20" t="s">
        <v>37</v>
      </c>
      <c r="E16" s="21">
        <v>46247</v>
      </c>
      <c r="F16" s="21">
        <v>46255</v>
      </c>
      <c r="G16" s="22">
        <f t="shared" si="3"/>
        <v>7</v>
      </c>
      <c r="H16" s="23" t="s">
        <v>10</v>
      </c>
      <c r="I16" s="23" t="s">
        <v>30</v>
      </c>
      <c r="J16" s="24">
        <v>0.65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ht="18" customHeight="1" x14ac:dyDescent="0.25">
      <c r="A17" s="17">
        <f t="shared" si="2"/>
        <v>5</v>
      </c>
      <c r="B17" s="18" t="s">
        <v>35</v>
      </c>
      <c r="C17" s="19" t="s">
        <v>38</v>
      </c>
      <c r="D17" s="20" t="s">
        <v>32</v>
      </c>
      <c r="E17" s="21">
        <v>46244</v>
      </c>
      <c r="F17" s="21">
        <v>46253</v>
      </c>
      <c r="G17" s="22">
        <f t="shared" si="3"/>
        <v>8</v>
      </c>
      <c r="H17" s="23" t="s">
        <v>12</v>
      </c>
      <c r="I17" s="23" t="s">
        <v>30</v>
      </c>
      <c r="J17" s="24">
        <v>0.75</v>
      </c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ht="18" customHeight="1" x14ac:dyDescent="0.25">
      <c r="A18" s="17">
        <f t="shared" si="2"/>
        <v>6</v>
      </c>
      <c r="B18" s="18" t="s">
        <v>35</v>
      </c>
      <c r="C18" s="19" t="s">
        <v>39</v>
      </c>
      <c r="D18" s="20" t="s">
        <v>37</v>
      </c>
      <c r="E18" s="21">
        <v>46254</v>
      </c>
      <c r="F18" s="21">
        <v>46265</v>
      </c>
      <c r="G18" s="22">
        <f t="shared" si="3"/>
        <v>8</v>
      </c>
      <c r="H18" s="23" t="s">
        <v>10</v>
      </c>
      <c r="I18" s="23" t="s">
        <v>33</v>
      </c>
      <c r="J18" s="24">
        <v>0.2</v>
      </c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ht="18" customHeight="1" x14ac:dyDescent="0.25">
      <c r="A19" s="17">
        <f t="shared" si="2"/>
        <v>7</v>
      </c>
      <c r="B19" s="18" t="s">
        <v>35</v>
      </c>
      <c r="C19" s="19" t="s">
        <v>40</v>
      </c>
      <c r="D19" s="20" t="s">
        <v>41</v>
      </c>
      <c r="E19" s="21">
        <v>46258</v>
      </c>
      <c r="F19" s="21">
        <v>46266</v>
      </c>
      <c r="G19" s="22">
        <f t="shared" si="3"/>
        <v>7</v>
      </c>
      <c r="H19" s="23" t="s">
        <v>11</v>
      </c>
      <c r="I19" s="23" t="s">
        <v>33</v>
      </c>
      <c r="J19" s="24">
        <v>0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ht="18" customHeight="1" x14ac:dyDescent="0.25">
      <c r="A20" s="17">
        <f t="shared" si="2"/>
        <v>8</v>
      </c>
      <c r="B20" s="18" t="s">
        <v>42</v>
      </c>
      <c r="C20" s="19" t="s">
        <v>43</v>
      </c>
      <c r="D20" s="20" t="s">
        <v>44</v>
      </c>
      <c r="E20" s="21">
        <v>46267</v>
      </c>
      <c r="F20" s="21">
        <v>46290</v>
      </c>
      <c r="G20" s="22">
        <f t="shared" si="3"/>
        <v>18</v>
      </c>
      <c r="H20" s="23" t="s">
        <v>11</v>
      </c>
      <c r="I20" s="23" t="s">
        <v>30</v>
      </c>
      <c r="J20" s="24">
        <v>0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ht="18" customHeight="1" x14ac:dyDescent="0.25">
      <c r="A21" s="17">
        <f t="shared" si="2"/>
        <v>9</v>
      </c>
      <c r="B21" s="18" t="s">
        <v>42</v>
      </c>
      <c r="C21" s="19" t="s">
        <v>45</v>
      </c>
      <c r="D21" s="20" t="s">
        <v>41</v>
      </c>
      <c r="E21" s="21">
        <v>46279</v>
      </c>
      <c r="F21" s="21">
        <v>46304</v>
      </c>
      <c r="G21" s="22">
        <f t="shared" si="3"/>
        <v>20</v>
      </c>
      <c r="H21" s="23" t="s">
        <v>11</v>
      </c>
      <c r="I21" s="23" t="s">
        <v>33</v>
      </c>
      <c r="J21" s="24">
        <v>0</v>
      </c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ht="18" customHeight="1" x14ac:dyDescent="0.25">
      <c r="A22" s="17">
        <f t="shared" si="2"/>
        <v>10</v>
      </c>
      <c r="B22" s="18" t="s">
        <v>42</v>
      </c>
      <c r="C22" s="19" t="s">
        <v>46</v>
      </c>
      <c r="D22" s="20" t="s">
        <v>44</v>
      </c>
      <c r="E22" s="21">
        <v>46307</v>
      </c>
      <c r="F22" s="21">
        <v>46325</v>
      </c>
      <c r="G22" s="22">
        <f t="shared" si="3"/>
        <v>15</v>
      </c>
      <c r="H22" s="23" t="s">
        <v>11</v>
      </c>
      <c r="I22" s="23" t="s">
        <v>33</v>
      </c>
      <c r="J22" s="24">
        <v>0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ht="18" customHeight="1" x14ac:dyDescent="0.25">
      <c r="A23" s="17">
        <f t="shared" si="2"/>
        <v>11</v>
      </c>
      <c r="B23" s="18" t="s">
        <v>47</v>
      </c>
      <c r="C23" s="19" t="s">
        <v>48</v>
      </c>
      <c r="D23" s="20" t="s">
        <v>37</v>
      </c>
      <c r="E23" s="21">
        <v>46328</v>
      </c>
      <c r="F23" s="21">
        <v>46346</v>
      </c>
      <c r="G23" s="22">
        <f t="shared" si="3"/>
        <v>15</v>
      </c>
      <c r="H23" s="23" t="s">
        <v>11</v>
      </c>
      <c r="I23" s="23" t="s">
        <v>30</v>
      </c>
      <c r="J23" s="24">
        <v>0</v>
      </c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ht="18" customHeight="1" x14ac:dyDescent="0.25">
      <c r="A24" s="17">
        <f t="shared" si="2"/>
        <v>12</v>
      </c>
      <c r="B24" s="18" t="s">
        <v>47</v>
      </c>
      <c r="C24" s="19" t="s">
        <v>49</v>
      </c>
      <c r="D24" s="20" t="s">
        <v>4</v>
      </c>
      <c r="E24" s="21">
        <v>46349</v>
      </c>
      <c r="F24" s="21">
        <v>46353</v>
      </c>
      <c r="G24" s="22">
        <f t="shared" si="3"/>
        <v>5</v>
      </c>
      <c r="H24" s="23" t="s">
        <v>11</v>
      </c>
      <c r="I24" s="23" t="s">
        <v>30</v>
      </c>
      <c r="J24" s="24">
        <v>0</v>
      </c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ht="18" customHeight="1" x14ac:dyDescent="0.25">
      <c r="A25" s="17">
        <f t="shared" si="2"/>
        <v>13</v>
      </c>
      <c r="B25" s="18" t="s">
        <v>47</v>
      </c>
      <c r="C25" s="19" t="s">
        <v>50</v>
      </c>
      <c r="D25" s="20" t="s">
        <v>4</v>
      </c>
      <c r="E25" s="21">
        <v>46353</v>
      </c>
      <c r="F25" s="21">
        <v>46353</v>
      </c>
      <c r="G25" s="22">
        <f t="shared" si="3"/>
        <v>1</v>
      </c>
      <c r="H25" s="23" t="s">
        <v>11</v>
      </c>
      <c r="I25" s="23" t="s">
        <v>30</v>
      </c>
      <c r="J25" s="24">
        <v>0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ht="18" customHeight="1" x14ac:dyDescent="0.25">
      <c r="A26" s="17">
        <f t="shared" si="2"/>
        <v>14</v>
      </c>
      <c r="B26" s="18" t="s">
        <v>51</v>
      </c>
      <c r="C26" s="19" t="s">
        <v>52</v>
      </c>
      <c r="D26" s="20" t="s">
        <v>32</v>
      </c>
      <c r="E26" s="21">
        <v>46356</v>
      </c>
      <c r="F26" s="21">
        <v>46367</v>
      </c>
      <c r="G26" s="22">
        <f t="shared" si="3"/>
        <v>10</v>
      </c>
      <c r="H26" s="23" t="s">
        <v>11</v>
      </c>
      <c r="I26" s="23" t="s">
        <v>33</v>
      </c>
      <c r="J26" s="24">
        <v>0</v>
      </c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ht="18" customHeight="1" x14ac:dyDescent="0.25">
      <c r="A27" s="17">
        <f t="shared" si="2"/>
        <v>15</v>
      </c>
      <c r="B27" s="18" t="s">
        <v>51</v>
      </c>
      <c r="C27" s="19" t="s">
        <v>53</v>
      </c>
      <c r="D27" s="20" t="s">
        <v>4</v>
      </c>
      <c r="E27" s="21">
        <v>46370</v>
      </c>
      <c r="F27" s="21">
        <v>46374</v>
      </c>
      <c r="G27" s="22">
        <f t="shared" si="3"/>
        <v>5</v>
      </c>
      <c r="H27" s="23" t="s">
        <v>11</v>
      </c>
      <c r="I27" s="23" t="s">
        <v>54</v>
      </c>
      <c r="J27" s="24">
        <v>0</v>
      </c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9" spans="1:31" ht="18" customHeight="1" x14ac:dyDescent="0.25">
      <c r="A29" s="3" t="s">
        <v>55</v>
      </c>
      <c r="B29" s="3"/>
      <c r="C29" s="3"/>
      <c r="D29" s="3"/>
      <c r="E29" s="3"/>
      <c r="F29" s="3"/>
      <c r="G29" s="3"/>
      <c r="H29" s="3"/>
      <c r="I29" s="3"/>
      <c r="J29" s="3"/>
    </row>
    <row r="30" spans="1:31" ht="15.75" customHeight="1" x14ac:dyDescent="0.25">
      <c r="B30" s="26" t="s">
        <v>56</v>
      </c>
      <c r="C30" s="2" t="s">
        <v>57</v>
      </c>
      <c r="D30" s="2"/>
      <c r="E30" s="2"/>
      <c r="F30" s="2"/>
      <c r="G30" s="2"/>
      <c r="H30" s="2"/>
      <c r="I30" s="2"/>
      <c r="J30" s="2"/>
    </row>
    <row r="31" spans="1:31" ht="15.75" customHeight="1" x14ac:dyDescent="0.25">
      <c r="B31" s="27" t="s">
        <v>58</v>
      </c>
      <c r="C31" s="2" t="s">
        <v>59</v>
      </c>
      <c r="D31" s="2"/>
      <c r="E31" s="2"/>
      <c r="F31" s="2"/>
      <c r="G31" s="2"/>
      <c r="H31" s="2"/>
      <c r="I31" s="2"/>
      <c r="J31" s="2"/>
    </row>
    <row r="32" spans="1:31" ht="15.75" customHeight="1" x14ac:dyDescent="0.25">
      <c r="B32" s="28" t="s">
        <v>60</v>
      </c>
      <c r="C32" s="2" t="s">
        <v>61</v>
      </c>
      <c r="D32" s="2"/>
      <c r="E32" s="2"/>
      <c r="F32" s="2"/>
      <c r="G32" s="2"/>
      <c r="H32" s="2"/>
      <c r="I32" s="2"/>
      <c r="J32" s="2"/>
    </row>
    <row r="33" spans="2:10" ht="15.75" customHeight="1" x14ac:dyDescent="0.25">
      <c r="B33" s="1" t="s">
        <v>62</v>
      </c>
      <c r="C33" s="1"/>
      <c r="D33" s="1"/>
      <c r="E33" s="1"/>
      <c r="F33" s="1"/>
      <c r="G33" s="1"/>
      <c r="H33" s="1"/>
      <c r="I33" s="1"/>
      <c r="J33" s="1"/>
    </row>
  </sheetData>
  <autoFilter ref="A12:J27" xr:uid="{00000000-0009-0000-0000-000000000000}"/>
  <mergeCells count="28">
    <mergeCell ref="A29:J29"/>
    <mergeCell ref="C30:J30"/>
    <mergeCell ref="C31:J31"/>
    <mergeCell ref="C32:J32"/>
    <mergeCell ref="B33:J33"/>
    <mergeCell ref="W7:Y7"/>
    <mergeCell ref="Z7:AB7"/>
    <mergeCell ref="AC7:AE7"/>
    <mergeCell ref="D8:I8"/>
    <mergeCell ref="A10:J11"/>
    <mergeCell ref="K10:AE10"/>
    <mergeCell ref="D7:I7"/>
    <mergeCell ref="K7:M7"/>
    <mergeCell ref="N7:P7"/>
    <mergeCell ref="Q7:S7"/>
    <mergeCell ref="T7:V7"/>
    <mergeCell ref="A1:AE1"/>
    <mergeCell ref="A2:AE2"/>
    <mergeCell ref="D4:I4"/>
    <mergeCell ref="K4:M6"/>
    <mergeCell ref="N4:P6"/>
    <mergeCell ref="Q4:S6"/>
    <mergeCell ref="T4:V6"/>
    <mergeCell ref="W4:Y6"/>
    <mergeCell ref="Z4:AB6"/>
    <mergeCell ref="AC4:AE6"/>
    <mergeCell ref="D5:I5"/>
    <mergeCell ref="D6:I6"/>
  </mergeCells>
  <conditionalFormatting sqref="A13:J27">
    <cfRule type="expression" dxfId="14" priority="2">
      <formula>ISEVEN(ROW())</formula>
    </cfRule>
  </conditionalFormatting>
  <conditionalFormatting sqref="F13:F27">
    <cfRule type="expression" dxfId="13" priority="10">
      <formula>AND($F13&lt;&gt;"",$F13&lt;TODAY(),$H13&lt;&gt;"Erledigt")</formula>
    </cfRule>
  </conditionalFormatting>
  <conditionalFormatting sqref="H13:H27">
    <cfRule type="cellIs" dxfId="12" priority="3" operator="equal">
      <formula>"Erledigt"</formula>
    </cfRule>
    <cfRule type="cellIs" dxfId="11" priority="4" operator="equal">
      <formula>"In Bearbeitung"</formula>
    </cfRule>
    <cfRule type="cellIs" dxfId="10" priority="5" operator="equal">
      <formula>"Offen"</formula>
    </cfRule>
    <cfRule type="cellIs" dxfId="9" priority="6" operator="equal">
      <formula>"Verzögert"</formula>
    </cfRule>
  </conditionalFormatting>
  <conditionalFormatting sqref="I13:I27">
    <cfRule type="cellIs" dxfId="8" priority="7" operator="equal">
      <formula>"Hoch"</formula>
    </cfRule>
    <cfRule type="cellIs" dxfId="7" priority="8" operator="equal">
      <formula>"Mittel"</formula>
    </cfRule>
    <cfRule type="cellIs" dxfId="6" priority="9" operator="equal">
      <formula>"Niedrig"</formula>
    </cfRule>
  </conditionalFormatting>
  <conditionalFormatting sqref="J13:J27">
    <cfRule type="dataBar" priority="11">
      <dataBar>
        <cfvo type="num" val="0"/>
        <cfvo type="num" val="1"/>
        <color rgb="FFC15A32"/>
      </dataBar>
      <extLst>
        <ext xmlns:x14="http://schemas.microsoft.com/office/spreadsheetml/2009/9/main" uri="{B025F937-C7B1-47D3-B67F-A62EFF666E3E}">
          <x14:id>{966CE6C3-B27B-4BBF-9268-A0E31CB3A4C2}</x14:id>
        </ext>
      </extLst>
    </cfRule>
  </conditionalFormatting>
  <conditionalFormatting sqref="K11:AE12">
    <cfRule type="expression" dxfId="5" priority="17">
      <formula>AND(TODAY()&gt;=K$12,TODAY()&lt;=K$12+6)</formula>
    </cfRule>
  </conditionalFormatting>
  <conditionalFormatting sqref="K13:AE27">
    <cfRule type="expression" dxfId="4" priority="12">
      <formula>AND($E13&lt;&gt;"",$F13&lt;&gt;"",$E13&lt;=K$12+6,$F13&gt;=K$12,$H13="Verzögert")</formula>
    </cfRule>
    <cfRule type="expression" dxfId="3" priority="13">
      <formula>AND($E13&lt;&gt;"",$F13&lt;&gt;"",$E13&lt;=K$12+6,$F13&gt;=K$12,$H13="Erledigt")</formula>
    </cfRule>
    <cfRule type="expression" dxfId="2" priority="14">
      <formula>AND($E13&lt;&gt;"",$F13&lt;&gt;"",$E13&lt;=K$12+6,$F13&gt;=K$12,$H13="In Bearbeitung")</formula>
    </cfRule>
    <cfRule type="expression" dxfId="1" priority="15">
      <formula>AND($E13&lt;&gt;"",$F13&lt;&gt;"",$E13&lt;=K$12+6,$F13&gt;=K$12,$H13="Offen")</formula>
    </cfRule>
    <cfRule type="expression" dxfId="0" priority="16">
      <formula>AND($E13&lt;&gt;"",$F13&lt;&gt;"",$E13&lt;=K$12+6,$F13&gt;=K$12)</formula>
    </cfRule>
  </conditionalFormatting>
  <dataValidations count="4">
    <dataValidation type="list" allowBlank="1" sqref="D13:D27" xr:uid="{00000000-0002-0000-0000-000000000000}">
      <formula1>"C. Berger,M. Schuster,R. Neumann,D. Fischer,K. Lorenz"</formula1>
      <formula2>0</formula2>
    </dataValidation>
    <dataValidation type="list" allowBlank="1" sqref="H13:H27" xr:uid="{00000000-0002-0000-0000-000001000000}">
      <formula1>"Offen,In Bearbeitung,Erledigt,Verzögert"</formula1>
      <formula2>0</formula2>
    </dataValidation>
    <dataValidation type="list" allowBlank="1" sqref="I13:I27" xr:uid="{00000000-0002-0000-0000-000002000000}">
      <formula1>"Hoch,Mittel,Niedrig"</formula1>
      <formula2>0</formula2>
    </dataValidation>
    <dataValidation type="decimal" allowBlank="1" sqref="J13:J27" xr:uid="{00000000-0002-0000-0000-000003000000}">
      <formula1>0</formula1>
      <formula2>1</formula2>
    </dataValidation>
  </dataValidations>
  <pageMargins left="0.3" right="0.3" top="0.4" bottom="0.4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66CE6C3-B27B-4BBF-9268-A0E31CB3A4C2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C15A32"/>
            </x14:dataBar>
          </x14:cfRule>
          <xm:sqref>J13:J27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Projektplan</vt:lpstr>
      <vt:lpstr>Projektplan!Druckbereich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2026-08-21T08:27:26Z</dcterms:created>
  <dcterms:modified xsi:type="dcterms:W3CDTF">2026-08-21T10:06:36Z</dcterms:modified>
  <dc:language>en-US</dc:language>
</cp:coreProperties>
</file>