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82B05C12-1AAA-48FE-B198-103262AC249C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Raumbuch" sheetId="1" r:id="rId1"/>
    <sheet name="Übersicht" sheetId="2" r:id="rId2"/>
    <sheet name="Listen" sheetId="3" r:id="rId3"/>
  </sheets>
  <definedNames>
    <definedName name="_xlnm._FilterDatabase" localSheetId="0" hidden="1">Raumbuch!$A$11:$R$60</definedName>
    <definedName name="_xlnm.Print_Titles" localSheetId="0">Raumbuch!$1:$11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2" l="1"/>
  <c r="B28" i="2"/>
  <c r="C27" i="2"/>
  <c r="B27" i="2"/>
  <c r="C26" i="2"/>
  <c r="B26" i="2"/>
  <c r="C25" i="2"/>
  <c r="B25" i="2"/>
  <c r="C24" i="2"/>
  <c r="B24" i="2"/>
  <c r="C23" i="2"/>
  <c r="B23" i="2"/>
  <c r="C22" i="2"/>
  <c r="B22" i="2"/>
  <c r="C21" i="2"/>
  <c r="B21" i="2"/>
  <c r="C20" i="2"/>
  <c r="B20" i="2"/>
  <c r="C19" i="2"/>
  <c r="C29" i="2" s="1"/>
  <c r="B19" i="2"/>
  <c r="B29" i="2" s="1"/>
  <c r="G15" i="2"/>
  <c r="H14" i="2"/>
  <c r="G14" i="2"/>
  <c r="C14" i="2"/>
  <c r="B14" i="2"/>
  <c r="H13" i="2"/>
  <c r="G13" i="2"/>
  <c r="C13" i="2"/>
  <c r="B13" i="2"/>
  <c r="H12" i="2"/>
  <c r="H15" i="2" s="1"/>
  <c r="G12" i="2"/>
  <c r="C12" i="2"/>
  <c r="C15" i="2" s="1"/>
  <c r="B12" i="2"/>
  <c r="B15" i="2" s="1"/>
  <c r="C8" i="2"/>
  <c r="A8" i="2"/>
  <c r="C5" i="2"/>
  <c r="A5" i="2"/>
  <c r="P60" i="1"/>
  <c r="K60" i="1"/>
  <c r="I60" i="1"/>
  <c r="P59" i="1"/>
  <c r="K59" i="1"/>
  <c r="I59" i="1"/>
  <c r="P58" i="1"/>
  <c r="K58" i="1"/>
  <c r="I58" i="1"/>
  <c r="P57" i="1"/>
  <c r="K57" i="1"/>
  <c r="I57" i="1"/>
  <c r="P56" i="1"/>
  <c r="K56" i="1"/>
  <c r="I56" i="1"/>
  <c r="P55" i="1"/>
  <c r="K55" i="1"/>
  <c r="I55" i="1"/>
  <c r="P54" i="1"/>
  <c r="K54" i="1"/>
  <c r="I54" i="1"/>
  <c r="P53" i="1"/>
  <c r="K53" i="1"/>
  <c r="I53" i="1"/>
  <c r="P52" i="1"/>
  <c r="K52" i="1"/>
  <c r="I52" i="1"/>
  <c r="P51" i="1"/>
  <c r="K51" i="1"/>
  <c r="I51" i="1"/>
  <c r="P50" i="1"/>
  <c r="K50" i="1"/>
  <c r="I50" i="1"/>
  <c r="P49" i="1"/>
  <c r="K49" i="1"/>
  <c r="I49" i="1"/>
  <c r="P48" i="1"/>
  <c r="K48" i="1"/>
  <c r="I48" i="1"/>
  <c r="P47" i="1"/>
  <c r="K47" i="1"/>
  <c r="I47" i="1"/>
  <c r="P46" i="1"/>
  <c r="K46" i="1"/>
  <c r="I46" i="1"/>
  <c r="P45" i="1"/>
  <c r="K45" i="1"/>
  <c r="I45" i="1"/>
  <c r="P44" i="1"/>
  <c r="K44" i="1"/>
  <c r="I44" i="1"/>
  <c r="P43" i="1"/>
  <c r="K43" i="1"/>
  <c r="I43" i="1"/>
  <c r="P42" i="1"/>
  <c r="K42" i="1"/>
  <c r="I42" i="1"/>
  <c r="P41" i="1"/>
  <c r="K41" i="1"/>
  <c r="I41" i="1"/>
  <c r="P40" i="1"/>
  <c r="K40" i="1"/>
  <c r="I40" i="1"/>
  <c r="P39" i="1"/>
  <c r="K39" i="1"/>
  <c r="I39" i="1"/>
  <c r="P38" i="1"/>
  <c r="K38" i="1"/>
  <c r="I38" i="1"/>
  <c r="P37" i="1"/>
  <c r="K37" i="1"/>
  <c r="I37" i="1"/>
  <c r="P36" i="1"/>
  <c r="K36" i="1"/>
  <c r="I36" i="1"/>
  <c r="P35" i="1"/>
  <c r="K35" i="1"/>
  <c r="I35" i="1"/>
  <c r="P34" i="1"/>
  <c r="K34" i="1"/>
  <c r="I34" i="1"/>
  <c r="P33" i="1"/>
  <c r="K33" i="1"/>
  <c r="I33" i="1"/>
  <c r="P32" i="1"/>
  <c r="K32" i="1"/>
  <c r="I32" i="1"/>
  <c r="P31" i="1"/>
  <c r="K31" i="1"/>
  <c r="I31" i="1"/>
  <c r="P30" i="1"/>
  <c r="K30" i="1"/>
  <c r="I30" i="1"/>
  <c r="P29" i="1"/>
  <c r="K29" i="1"/>
  <c r="I29" i="1"/>
  <c r="P28" i="1"/>
  <c r="K28" i="1"/>
  <c r="I28" i="1"/>
  <c r="P27" i="1"/>
  <c r="K27" i="1"/>
  <c r="I27" i="1"/>
  <c r="P26" i="1"/>
  <c r="K26" i="1"/>
  <c r="I26" i="1"/>
  <c r="P25" i="1"/>
  <c r="K25" i="1"/>
  <c r="I25" i="1"/>
  <c r="P24" i="1"/>
  <c r="K24" i="1"/>
  <c r="I24" i="1"/>
  <c r="P23" i="1"/>
  <c r="K23" i="1"/>
  <c r="I23" i="1"/>
  <c r="P22" i="1"/>
  <c r="K22" i="1"/>
  <c r="I22" i="1"/>
  <c r="P21" i="1"/>
  <c r="K21" i="1"/>
  <c r="I21" i="1"/>
  <c r="P20" i="1"/>
  <c r="K20" i="1"/>
  <c r="I20" i="1"/>
  <c r="P19" i="1"/>
  <c r="K19" i="1"/>
  <c r="I19" i="1"/>
  <c r="P18" i="1"/>
  <c r="K18" i="1"/>
  <c r="I18" i="1"/>
  <c r="P17" i="1"/>
  <c r="K17" i="1"/>
  <c r="I17" i="1"/>
  <c r="P16" i="1"/>
  <c r="K16" i="1"/>
  <c r="I16" i="1"/>
  <c r="P15" i="1"/>
  <c r="K15" i="1"/>
  <c r="I15" i="1"/>
  <c r="P14" i="1"/>
  <c r="K14" i="1"/>
  <c r="I14" i="1"/>
  <c r="P13" i="1"/>
  <c r="K13" i="1"/>
  <c r="I13" i="1"/>
  <c r="P12" i="1"/>
  <c r="F8" i="2" s="1"/>
  <c r="K12" i="1"/>
  <c r="I12" i="1"/>
  <c r="F5" i="2" s="1"/>
  <c r="D29" i="2" l="1"/>
  <c r="D19" i="2"/>
  <c r="D26" i="2"/>
  <c r="D14" i="2"/>
  <c r="D27" i="2"/>
  <c r="D20" i="2"/>
  <c r="D21" i="2"/>
  <c r="D23" i="2"/>
  <c r="D22" i="2"/>
  <c r="D12" i="2"/>
  <c r="D15" i="2"/>
  <c r="D24" i="2"/>
  <c r="D13" i="2"/>
  <c r="D25" i="2"/>
  <c r="D28" i="2"/>
</calcChain>
</file>

<file path=xl/sharedStrings.xml><?xml version="1.0" encoding="utf-8"?>
<sst xmlns="http://schemas.openxmlformats.org/spreadsheetml/2006/main" count="296" uniqueCount="151">
  <si>
    <t>Gebäude- und Raumdokumentation  ·  Erfassung · Auswertung · Prüftermine</t>
  </si>
  <si>
    <t>Projektangaben</t>
  </si>
  <si>
    <t>Hinweise &amp; Farblegende</t>
  </si>
  <si>
    <t>Objekt / Liegenschaft</t>
  </si>
  <si>
    <t>Musterobjekt – Verwaltungsgebäude</t>
  </si>
  <si>
    <t>Weiße Zellen ausfüllen. Grau hinterlegte Spalten (Volumen, m²/Pers., Nächste Prüfung) werden automatisch berechnet – bitte nicht überschreiben.</t>
  </si>
  <si>
    <t>Adresse</t>
  </si>
  <si>
    <t>Beispielstraße 12, 26xxx Musterstadt</t>
  </si>
  <si>
    <t>Zustand:</t>
  </si>
  <si>
    <t>Gut</t>
  </si>
  <si>
    <t>Mittel</t>
  </si>
  <si>
    <t>Schlecht</t>
  </si>
  <si>
    <t xml:space="preserve">  Farbe wird automatisch je nach Auswahl gesetzt.</t>
  </si>
  <si>
    <t>Bearbeiter</t>
  </si>
  <si>
    <t>Facility Management</t>
  </si>
  <si>
    <t>Nächste Prüfung:  rot = überfällig  ·  orange = fällig in ≤ 30 Tagen (Basis: heutiges Datum).</t>
  </si>
  <si>
    <t>Stand</t>
  </si>
  <si>
    <t>Januar 2026</t>
  </si>
  <si>
    <t>Dropdown-Auswahl (Gebäude, Etage, Nutzungsart, Abteilung, Bodenbelag) ist im Blatt „Listen“ anpassbar.</t>
  </si>
  <si>
    <t>Version</t>
  </si>
  <si>
    <t>1.0</t>
  </si>
  <si>
    <t>Filtern/Sortieren über die Pfeile in der Kopfzeile. Auswertung &amp; Diagramme im Blatt „Übersicht“.</t>
  </si>
  <si>
    <t>Raum-Nr.</t>
  </si>
  <si>
    <t>Gebäude</t>
  </si>
  <si>
    <t>Etage</t>
  </si>
  <si>
    <t>Raumbezeichnung</t>
  </si>
  <si>
    <t>Nutzungsart</t>
  </si>
  <si>
    <t>Abteilung</t>
  </si>
  <si>
    <t>Fläche
(m²)</t>
  </si>
  <si>
    <t>Höhe
(m)</t>
  </si>
  <si>
    <t>Volumen
(m³)</t>
  </si>
  <si>
    <t>Max.
Pers.</t>
  </si>
  <si>
    <t>m²/
Pers.</t>
  </si>
  <si>
    <t>Bodenbelag</t>
  </si>
  <si>
    <t>Ausstattung</t>
  </si>
  <si>
    <t>Zustand</t>
  </si>
  <si>
    <t>Letzte
Prüfung</t>
  </si>
  <si>
    <t>Nächste
Prüfung</t>
  </si>
  <si>
    <t>Verantwortlich</t>
  </si>
  <si>
    <t>Bemerkungen</t>
  </si>
  <si>
    <t>A-0.01</t>
  </si>
  <si>
    <t>Gebäude A</t>
  </si>
  <si>
    <t>EG</t>
  </si>
  <si>
    <t>Empfang / Foyer</t>
  </si>
  <si>
    <t>Empfang</t>
  </si>
  <si>
    <t>Verwaltung</t>
  </si>
  <si>
    <t>Fliesen</t>
  </si>
  <si>
    <t>Empfangstheke, 4 Sitzplätze</t>
  </si>
  <si>
    <t>M. Hoffmann</t>
  </si>
  <si>
    <t>A-0.02</t>
  </si>
  <si>
    <t>Besprechungsraum Nord</t>
  </si>
  <si>
    <t>Besprechung</t>
  </si>
  <si>
    <t>Teppichboden</t>
  </si>
  <si>
    <t>Beamer, Whiteboard, 10 Stühle</t>
  </si>
  <si>
    <t>S. Bauer</t>
  </si>
  <si>
    <t>A-0.03</t>
  </si>
  <si>
    <t>Teeküche</t>
  </si>
  <si>
    <t>Sozialraum</t>
  </si>
  <si>
    <t>Allgemein</t>
  </si>
  <si>
    <t>Küchenzeile, Kühlschrank</t>
  </si>
  <si>
    <t>T. Wagner</t>
  </si>
  <si>
    <t>Armatur tropft</t>
  </si>
  <si>
    <t>A-0.04</t>
  </si>
  <si>
    <t>UG</t>
  </si>
  <si>
    <t>Technikraum / Heizung</t>
  </si>
  <si>
    <t>Technik</t>
  </si>
  <si>
    <t>Beton</t>
  </si>
  <si>
    <t>Heizungsanlage, Verteiler</t>
  </si>
  <si>
    <t>L. Neumann</t>
  </si>
  <si>
    <t>Zutritt nur Technik</t>
  </si>
  <si>
    <t>A-1.01</t>
  </si>
  <si>
    <t>1. OG</t>
  </si>
  <si>
    <t>Büro 101</t>
  </si>
  <si>
    <t>Büro</t>
  </si>
  <si>
    <t>Vertrieb</t>
  </si>
  <si>
    <t>3 Arbeitsplätze</t>
  </si>
  <si>
    <t>K. Schulz</t>
  </si>
  <si>
    <t>A-1.02</t>
  </si>
  <si>
    <t>Büro 102</t>
  </si>
  <si>
    <t>2 Arbeitsplätze</t>
  </si>
  <si>
    <t>A-1.03</t>
  </si>
  <si>
    <t>Serverraum</t>
  </si>
  <si>
    <t>IT</t>
  </si>
  <si>
    <t>PVC</t>
  </si>
  <si>
    <t>Klimagerät, 2 Racks</t>
  </si>
  <si>
    <t>Klima wartungspflichtig</t>
  </si>
  <si>
    <t>A-1.04</t>
  </si>
  <si>
    <t>Archiv</t>
  </si>
  <si>
    <t>Lager</t>
  </si>
  <si>
    <t>Rollregalanlage</t>
  </si>
  <si>
    <t>Prüfung überfällig</t>
  </si>
  <si>
    <t>A-2.01</t>
  </si>
  <si>
    <t>2. OG</t>
  </si>
  <si>
    <t>Großraumbüro</t>
  </si>
  <si>
    <t>Marketing</t>
  </si>
  <si>
    <t>12 Arbeitsplätze</t>
  </si>
  <si>
    <t>A-2.02</t>
  </si>
  <si>
    <t>Konferenzraum Süd</t>
  </si>
  <si>
    <t>Geschäftsführung</t>
  </si>
  <si>
    <t>Parkett</t>
  </si>
  <si>
    <t>Videokonferenz, 16 Stühle</t>
  </si>
  <si>
    <t>B-0.01</t>
  </si>
  <si>
    <t>Gebäude B</t>
  </si>
  <si>
    <t>Lagerhalle</t>
  </si>
  <si>
    <t>Logistik</t>
  </si>
  <si>
    <t>Palettenregale</t>
  </si>
  <si>
    <t>B-0.02</t>
  </si>
  <si>
    <t>Werkstatt</t>
  </si>
  <si>
    <t>Werkbänke, Werkzeug</t>
  </si>
  <si>
    <t>B-0.03</t>
  </si>
  <si>
    <t>WC-Anlage</t>
  </si>
  <si>
    <t>Sanitär</t>
  </si>
  <si>
    <t>4 WC, 2 Waschbecken</t>
  </si>
  <si>
    <t>Sanierung geplant</t>
  </si>
  <si>
    <t>B-1.01</t>
  </si>
  <si>
    <t>Schulungsraum</t>
  </si>
  <si>
    <t>Schulung</t>
  </si>
  <si>
    <t>Personal</t>
  </si>
  <si>
    <t>Beamer, 24 Plätze</t>
  </si>
  <si>
    <t>B-1.02</t>
  </si>
  <si>
    <t>Pausenraum</t>
  </si>
  <si>
    <t>Vinyl</t>
  </si>
  <si>
    <t>Sitzgruppen, Küche</t>
  </si>
  <si>
    <t>B-1.03</t>
  </si>
  <si>
    <t>Kopierraum</t>
  </si>
  <si>
    <t>2 Multifunktionsgeräte</t>
  </si>
  <si>
    <t>ÜBERSICHT &amp; AUSWERTUNG</t>
  </si>
  <si>
    <t>Automatische Auswertung des Raumbuchs  ·  Stand 2026</t>
  </si>
  <si>
    <t>Räume gesamt</t>
  </si>
  <si>
    <t>Gesamtfläche (m²)</t>
  </si>
  <si>
    <t>Gesamtvolumen (m³)</t>
  </si>
  <si>
    <t>Ø Fläche/Raum (m²)</t>
  </si>
  <si>
    <t>Gebäude belegt</t>
  </si>
  <si>
    <t>Prüfungen fällig</t>
  </si>
  <si>
    <t>Fläche &amp; Räume je Gebäude</t>
  </si>
  <si>
    <t>Räume nach Zustand</t>
  </si>
  <si>
    <t>Räume</t>
  </si>
  <si>
    <t>Fläche (m²)</t>
  </si>
  <si>
    <t>Anteil</t>
  </si>
  <si>
    <t>Gebäude C</t>
  </si>
  <si>
    <t>Summe</t>
  </si>
  <si>
    <t>Räume je Nutzungsart</t>
  </si>
  <si>
    <t>Sonstiges</t>
  </si>
  <si>
    <t>Alle Werte werden automatisch aus dem Blatt „Raumbuch“ berechnet. Neue Räume einfach dort eintragen – Kennzahlen und Diagramme aktualisieren sich.</t>
  </si>
  <si>
    <t>Auswahllisten</t>
  </si>
  <si>
    <t>Diese Werte speisen die Dropdown-Menüs im Blatt „Raumbuch“. Listen können frei ergänzt oder angepasst werden.</t>
  </si>
  <si>
    <t>3. OG</t>
  </si>
  <si>
    <t>DG</t>
  </si>
  <si>
    <t>Laminat</t>
  </si>
  <si>
    <t>Linoleum</t>
  </si>
  <si>
    <t>RAUMBUCH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</si>
</sst>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dd\.mm\.yyyy"/>
    <numFmt numFmtId="167" formatCode="0.0%"/>
  </numFmts>
  <fonts count="24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i/>
      <sz val="10.5"/>
      <color rgb="FFFFFFFF"/>
      <name val="Calibri"/>
      <charset val="1"/>
    </font>
    <font>
      <b/>
      <sz val="11"/>
      <color rgb="FF1F3B57"/>
      <name val="Calibri"/>
      <charset val="1"/>
    </font>
    <font>
      <b/>
      <sz val="9.5"/>
      <color rgb="FF44505C"/>
      <name val="Calibri"/>
      <charset val="1"/>
    </font>
    <font>
      <sz val="10"/>
      <color rgb="FF1A1A1A"/>
      <name val="Calibri"/>
      <charset val="1"/>
    </font>
    <font>
      <sz val="9.5"/>
      <color rgb="FF33414D"/>
      <name val="Calibri"/>
      <charset val="1"/>
    </font>
    <font>
      <b/>
      <sz val="9.5"/>
      <color rgb="FF33414D"/>
      <name val="Calibri"/>
      <charset val="1"/>
    </font>
    <font>
      <b/>
      <sz val="9.5"/>
      <color rgb="FF1F3B57"/>
      <name val="Calibri"/>
      <charset val="1"/>
    </font>
    <font>
      <b/>
      <sz val="9.5"/>
      <color rgb="FF7A5200"/>
      <name val="Calibri"/>
      <charset val="1"/>
    </font>
    <font>
      <b/>
      <sz val="9.5"/>
      <color rgb="FF8A1F1A"/>
      <name val="Calibri"/>
      <charset val="1"/>
    </font>
    <font>
      <i/>
      <sz val="9"/>
      <color rgb="FF55606B"/>
      <name val="Calibri"/>
      <charset val="1"/>
    </font>
    <font>
      <b/>
      <sz val="9.5"/>
      <color rgb="FFFFFFFF"/>
      <name val="Calibri"/>
      <charset val="1"/>
    </font>
    <font>
      <b/>
      <sz val="18"/>
      <color rgb="FFFFFFFF"/>
      <name val="Calibri"/>
      <charset val="1"/>
    </font>
    <font>
      <i/>
      <sz val="10"/>
      <color rgb="FFFFFFFF"/>
      <name val="Calibri"/>
      <charset val="1"/>
    </font>
    <font>
      <b/>
      <sz val="9.5"/>
      <color rgb="FF46525E"/>
      <name val="Calibri"/>
      <charset val="1"/>
    </font>
    <font>
      <b/>
      <sz val="20"/>
      <color rgb="FF1F3B57"/>
      <name val="Calibri"/>
      <charset val="1"/>
    </font>
    <font>
      <b/>
      <sz val="11.5"/>
      <color rgb="FF1F3B57"/>
      <name val="Calibri"/>
      <charset val="1"/>
    </font>
    <font>
      <sz val="10"/>
      <name val="Calibri"/>
      <charset val="1"/>
    </font>
    <font>
      <b/>
      <sz val="10"/>
      <color rgb="FF1F3B57"/>
      <name val="Calibri"/>
      <charset val="1"/>
    </font>
    <font>
      <b/>
      <sz val="10"/>
      <color rgb="FF7A5200"/>
      <name val="Calibri"/>
      <charset val="1"/>
    </font>
    <font>
      <b/>
      <sz val="10"/>
      <color rgb="FF8A1F1A"/>
      <name val="Calibri"/>
      <charset val="1"/>
    </font>
    <font>
      <b/>
      <sz val="13"/>
      <color rgb="FF1F3B57"/>
      <name val="Calibri"/>
      <charset val="1"/>
    </font>
    <font>
      <b/>
      <sz val="11"/>
      <color rgb="FFFFFFFF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1F3B57"/>
        <bgColor rgb="FF33414D"/>
      </patternFill>
    </fill>
    <fill>
      <patternFill patternType="solid">
        <fgColor rgb="FF34618A"/>
        <bgColor rgb="FF55606B"/>
      </patternFill>
    </fill>
    <fill>
      <patternFill patternType="solid">
        <fgColor rgb="FFEEF2F6"/>
        <bgColor rgb="FFF3F6F9"/>
      </patternFill>
    </fill>
    <fill>
      <patternFill patternType="solid">
        <fgColor rgb="FFFFFFFF"/>
        <bgColor rgb="FFF3F6F9"/>
      </patternFill>
    </fill>
    <fill>
      <patternFill patternType="solid">
        <fgColor rgb="FFD9E6F2"/>
        <bgColor rgb="FFE7EBEF"/>
      </patternFill>
    </fill>
    <fill>
      <patternFill patternType="solid">
        <fgColor rgb="FFFCE4C0"/>
        <bgColor rgb="FFE7EBEF"/>
      </patternFill>
    </fill>
    <fill>
      <patternFill patternType="solid">
        <fgColor rgb="FFF5C9C6"/>
        <bgColor rgb="FFD9D9D9"/>
      </patternFill>
    </fill>
    <fill>
      <patternFill patternType="solid">
        <fgColor rgb="FFE7EBEF"/>
        <bgColor rgb="FFEEF2F6"/>
      </patternFill>
    </fill>
    <fill>
      <patternFill patternType="solid">
        <fgColor rgb="FFF3F6F9"/>
        <bgColor rgb="FFEEF2F6"/>
      </patternFill>
    </fill>
  </fills>
  <borders count="5">
    <border>
      <left/>
      <right/>
      <top/>
      <bottom/>
      <diagonal/>
    </border>
    <border>
      <left style="thin">
        <color rgb="FFC2CDD9"/>
      </left>
      <right style="thin">
        <color rgb="FFC2CDD9"/>
      </right>
      <top style="thin">
        <color rgb="FFC2CDD9"/>
      </top>
      <bottom style="thin">
        <color rgb="FFC2CDD9"/>
      </bottom>
      <diagonal/>
    </border>
    <border>
      <left style="thin">
        <color rgb="FFFFFFFF"/>
      </left>
      <right style="thin">
        <color rgb="FFFFFFFF"/>
      </right>
      <top style="thin">
        <color rgb="FFC2CDD9"/>
      </top>
      <bottom style="medium">
        <color rgb="FFC49A3A"/>
      </bottom>
      <diagonal/>
    </border>
    <border>
      <left style="thin">
        <color rgb="FFC2CDD9"/>
      </left>
      <right style="thin">
        <color rgb="FFC2CDD9"/>
      </right>
      <top style="thick">
        <color rgb="FFC49A3A"/>
      </top>
      <bottom/>
      <diagonal/>
    </border>
    <border>
      <left/>
      <right/>
      <top/>
      <bottom style="medium">
        <color rgb="FFC49A3A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2" fillId="0" borderId="0" xfId="0" applyFont="1"/>
    <xf numFmtId="0" fontId="11" fillId="0" borderId="0" xfId="0" applyFont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164" fontId="16" fillId="10" borderId="1" xfId="0" applyNumberFormat="1" applyFont="1" applyFill="1" applyBorder="1" applyAlignment="1">
      <alignment horizontal="left" vertical="center" indent="1"/>
    </xf>
    <xf numFmtId="3" fontId="16" fillId="10" borderId="1" xfId="0" applyNumberFormat="1" applyFont="1" applyFill="1" applyBorder="1" applyAlignment="1">
      <alignment horizontal="left" vertical="center" indent="1"/>
    </xf>
    <xf numFmtId="0" fontId="15" fillId="10" borderId="3" xfId="0" applyFont="1" applyFill="1" applyBorder="1" applyAlignment="1">
      <alignment horizontal="left" vertical="center" indent="1"/>
    </xf>
    <xf numFmtId="0" fontId="14" fillId="3" borderId="0" xfId="0" applyFont="1" applyFill="1" applyAlignment="1">
      <alignment horizontal="left" vertical="center" indent="1"/>
    </xf>
    <xf numFmtId="0" fontId="13" fillId="2" borderId="0" xfId="0" applyFont="1" applyFill="1" applyAlignment="1">
      <alignment horizontal="left" vertical="center" indent="1"/>
    </xf>
    <xf numFmtId="0" fontId="1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5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8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right" vertical="center"/>
    </xf>
    <xf numFmtId="2" fontId="5" fillId="5" borderId="1" xfId="0" applyNumberFormat="1" applyFont="1" applyFill="1" applyBorder="1" applyAlignment="1">
      <alignment horizontal="right" vertical="center"/>
    </xf>
    <xf numFmtId="164" fontId="5" fillId="9" borderId="1" xfId="0" applyNumberFormat="1" applyFont="1" applyFill="1" applyBorder="1" applyAlignment="1">
      <alignment horizontal="right" vertical="center"/>
    </xf>
    <xf numFmtId="1" fontId="5" fillId="5" borderId="1" xfId="0" applyNumberFormat="1" applyFont="1" applyFill="1" applyBorder="1" applyAlignment="1">
      <alignment horizontal="center" vertical="center" wrapText="1"/>
    </xf>
    <xf numFmtId="165" fontId="5" fillId="9" borderId="1" xfId="0" applyNumberFormat="1" applyFont="1" applyFill="1" applyBorder="1" applyAlignment="1">
      <alignment horizontal="right" vertical="center"/>
    </xf>
    <xf numFmtId="166" fontId="5" fillId="5" borderId="1" xfId="0" applyNumberFormat="1" applyFont="1" applyFill="1" applyBorder="1" applyAlignment="1">
      <alignment horizontal="center" vertical="center" wrapText="1"/>
    </xf>
    <xf numFmtId="166" fontId="5" fillId="9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right" vertical="center"/>
    </xf>
    <xf numFmtId="2" fontId="5" fillId="4" borderId="1" xfId="0" applyNumberFormat="1" applyFont="1" applyFill="1" applyBorder="1" applyAlignment="1">
      <alignment horizontal="right" vertical="center"/>
    </xf>
    <xf numFmtId="1" fontId="5" fillId="4" borderId="1" xfId="0" applyNumberFormat="1" applyFont="1" applyFill="1" applyBorder="1" applyAlignment="1">
      <alignment horizontal="center" vertical="center" wrapText="1"/>
    </xf>
    <xf numFmtId="166" fontId="5" fillId="4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right" vertical="center"/>
    </xf>
    <xf numFmtId="0" fontId="18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right" vertical="center"/>
    </xf>
    <xf numFmtId="167" fontId="18" fillId="4" borderId="1" xfId="0" applyNumberFormat="1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center" vertical="center" wrapText="1"/>
    </xf>
    <xf numFmtId="164" fontId="18" fillId="5" borderId="1" xfId="0" applyNumberFormat="1" applyFont="1" applyFill="1" applyBorder="1" applyAlignment="1">
      <alignment horizontal="right" vertical="center"/>
    </xf>
    <xf numFmtId="0" fontId="18" fillId="5" borderId="1" xfId="0" applyFont="1" applyFill="1" applyBorder="1" applyAlignment="1">
      <alignment horizontal="left" vertical="center" wrapText="1"/>
    </xf>
    <xf numFmtId="167" fontId="18" fillId="5" borderId="1" xfId="0" applyNumberFormat="1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left" vertical="center" wrapText="1"/>
    </xf>
    <xf numFmtId="0" fontId="21" fillId="8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center" vertical="center" wrapText="1"/>
    </xf>
    <xf numFmtId="164" fontId="19" fillId="4" borderId="1" xfId="0" applyNumberFormat="1" applyFont="1" applyFill="1" applyBorder="1" applyAlignment="1">
      <alignment horizontal="right" vertical="center"/>
    </xf>
    <xf numFmtId="167" fontId="19" fillId="4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</cellXfs>
  <cellStyles count="1">
    <cellStyle name="Standard" xfId="0" builtinId="0"/>
  </cellStyles>
  <dxfs count="5">
    <dxf>
      <font>
        <b/>
        <color rgb="FF7A5200"/>
        <name val="Calibri"/>
        <charset val="1"/>
      </font>
      <fill>
        <patternFill>
          <bgColor rgb="FFFCE4C0"/>
        </patternFill>
      </fill>
    </dxf>
    <dxf>
      <font>
        <b/>
        <color rgb="FF8A1F1A"/>
        <name val="Calibri"/>
        <charset val="1"/>
      </font>
      <fill>
        <patternFill>
          <bgColor rgb="FFF5C9C6"/>
        </patternFill>
      </fill>
    </dxf>
    <dxf>
      <font>
        <b/>
        <color rgb="FF8A1F1A"/>
        <name val="Calibri"/>
        <charset val="1"/>
      </font>
      <fill>
        <patternFill>
          <bgColor rgb="FFF5C9C6"/>
        </patternFill>
      </fill>
    </dxf>
    <dxf>
      <font>
        <b/>
        <color rgb="FF7A5200"/>
        <name val="Calibri"/>
        <charset val="1"/>
      </font>
      <fill>
        <patternFill>
          <bgColor rgb="FFFCE4C0"/>
        </patternFill>
      </fill>
    </dxf>
    <dxf>
      <font>
        <b/>
        <color rgb="FF1F3B57"/>
        <name val="Calibri"/>
        <charset val="1"/>
      </font>
      <fill>
        <patternFill>
          <bgColor rgb="FFD9E6F2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5200"/>
      <rgbColor rgb="FF800080"/>
      <rgbColor rgb="FF008080"/>
      <rgbColor rgb="FFC2CDD9"/>
      <rgbColor rgb="FF878787"/>
      <rgbColor rgb="FF9999FF"/>
      <rgbColor rgb="FFB0413B"/>
      <rgbColor rgb="FFF3F6F9"/>
      <rgbColor rgb="FFD9E6F2"/>
      <rgbColor rgb="FF660066"/>
      <rgbColor rgb="FFFF8080"/>
      <rgbColor rgb="FF34618A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2F6"/>
      <rgbColor rgb="FFE7EBEF"/>
      <rgbColor rgb="FFFCE4C0"/>
      <rgbColor rgb="FF99CCFF"/>
      <rgbColor rgb="FFFF99CC"/>
      <rgbColor rgb="FFCC99FF"/>
      <rgbColor rgb="FFF5C9C6"/>
      <rgbColor rgb="FF3366FF"/>
      <rgbColor rgb="FF33CCCC"/>
      <rgbColor rgb="FF99CC00"/>
      <rgbColor rgb="FFFFCC00"/>
      <rgbColor rgb="FFC9962F"/>
      <rgbColor rgb="FFFF6600"/>
      <rgbColor rgb="FF55606B"/>
      <rgbColor rgb="FFC49A3A"/>
      <rgbColor rgb="FF1F3B57"/>
      <rgbColor rgb="FF339966"/>
      <rgbColor rgb="FF003300"/>
      <rgbColor rgb="FF1A1A1A"/>
      <rgbColor rgb="FF8A1F1A"/>
      <rgbColor rgb="FF46525E"/>
      <rgbColor rgb="FF44505C"/>
      <rgbColor rgb="FF33414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Fläche (m²) je Gebäude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3B57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Übersicht!$A$12:$A$14</c:f>
              <c:strCache>
                <c:ptCount val="3"/>
                <c:pt idx="0">
                  <c:v>Gebäude A</c:v>
                </c:pt>
                <c:pt idx="1">
                  <c:v>Gebäude B</c:v>
                </c:pt>
                <c:pt idx="2">
                  <c:v>Gebäude C</c:v>
                </c:pt>
              </c:strCache>
            </c:strRef>
          </c:cat>
          <c:val>
            <c:numRef>
              <c:f>Übersicht!$C$12:$C$14</c:f>
              <c:numCache>
                <c:formatCode>#,##0.0</c:formatCode>
                <c:ptCount val="3"/>
                <c:pt idx="0">
                  <c:v>275</c:v>
                </c:pt>
                <c:pt idx="1">
                  <c:v>275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37-4F84-8F7A-7BBB616D1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88561681"/>
        <c:axId val="29414510"/>
      </c:barChart>
      <c:catAx>
        <c:axId val="8856168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9414510"/>
        <c:crosses val="autoZero"/>
        <c:auto val="1"/>
        <c:lblAlgn val="ctr"/>
        <c:lblOffset val="100"/>
        <c:noMultiLvlLbl val="0"/>
      </c:catAx>
      <c:valAx>
        <c:axId val="2941451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m²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856168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Räume nach Zustand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4618A"/>
            </a:solidFill>
            <a:ln w="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42C-437D-8C61-372CFE608068}"/>
              </c:ext>
            </c:extLst>
          </c:dPt>
          <c:dPt>
            <c:idx val="1"/>
            <c:invertIfNegative val="0"/>
            <c:bubble3D val="0"/>
            <c:spPr>
              <a:solidFill>
                <a:srgbClr val="C9962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142C-437D-8C61-372CFE608068}"/>
              </c:ext>
            </c:extLst>
          </c:dPt>
          <c:dPt>
            <c:idx val="2"/>
            <c:invertIfNegative val="0"/>
            <c:bubble3D val="0"/>
            <c:spPr>
              <a:solidFill>
                <a:srgbClr val="B0413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142C-437D-8C61-372CFE608068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142C-437D-8C61-372CFE608068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142C-437D-8C61-372CFE608068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142C-437D-8C61-372CFE6080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Übersicht!$F$12:$F$14</c:f>
              <c:strCache>
                <c:ptCount val="3"/>
                <c:pt idx="0">
                  <c:v>Gut</c:v>
                </c:pt>
                <c:pt idx="1">
                  <c:v>Mittel</c:v>
                </c:pt>
                <c:pt idx="2">
                  <c:v>Schlecht</c:v>
                </c:pt>
              </c:strCache>
            </c:strRef>
          </c:cat>
          <c:val>
            <c:numRef>
              <c:f>Übersicht!$G$12:$G$14</c:f>
              <c:numCache>
                <c:formatCode>General</c:formatCode>
                <c:ptCount val="3"/>
                <c:pt idx="0">
                  <c:v>10</c:v>
                </c:pt>
                <c:pt idx="1">
                  <c:v>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42C-437D-8C61-372CFE608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58576504"/>
        <c:axId val="78911574"/>
      </c:barChart>
      <c:catAx>
        <c:axId val="58576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8911574"/>
        <c:crosses val="autoZero"/>
        <c:auto val="1"/>
        <c:lblAlgn val="ctr"/>
        <c:lblOffset val="100"/>
        <c:noMultiLvlLbl val="0"/>
      </c:catAx>
      <c:valAx>
        <c:axId val="7891157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Anzahl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857650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16</xdr:row>
      <xdr:rowOff>0</xdr:rowOff>
    </xdr:from>
    <xdr:to>
      <xdr:col>10</xdr:col>
      <xdr:colOff>65880</xdr:colOff>
      <xdr:row>29</xdr:row>
      <xdr:rowOff>19800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32</xdr:row>
      <xdr:rowOff>0</xdr:rowOff>
    </xdr:from>
    <xdr:to>
      <xdr:col>10</xdr:col>
      <xdr:colOff>65880</xdr:colOff>
      <xdr:row>45</xdr:row>
      <xdr:rowOff>115200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0"/>
  <sheetViews>
    <sheetView showGridLines="0" tabSelected="1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M40" sqref="M40"/>
    </sheetView>
  </sheetViews>
  <sheetFormatPr baseColWidth="10" defaultColWidth="8.7109375" defaultRowHeight="15" x14ac:dyDescent="0.25"/>
  <cols>
    <col min="1" max="1" width="17.85546875" bestFit="1" customWidth="1"/>
    <col min="2" max="2" width="12.5703125" bestFit="1" customWidth="1"/>
    <col min="3" max="3" width="9.85546875" bestFit="1" customWidth="1"/>
    <col min="4" max="4" width="20.42578125" bestFit="1" customWidth="1"/>
    <col min="5" max="5" width="15.140625" bestFit="1" customWidth="1"/>
    <col min="6" max="6" width="14.85546875" bestFit="1" customWidth="1"/>
    <col min="7" max="7" width="10.42578125" bestFit="1" customWidth="1"/>
    <col min="8" max="8" width="9.7109375" bestFit="1" customWidth="1"/>
    <col min="9" max="9" width="12.7109375" bestFit="1" customWidth="1"/>
    <col min="10" max="11" width="9.42578125" bestFit="1" customWidth="1"/>
    <col min="12" max="12" width="14.7109375" bestFit="1" customWidth="1"/>
    <col min="13" max="13" width="25.5703125" bestFit="1" customWidth="1"/>
    <col min="14" max="15" width="11.7109375" bestFit="1" customWidth="1"/>
    <col min="16" max="16" width="11.85546875" bestFit="1" customWidth="1"/>
    <col min="17" max="17" width="17.42578125" bestFit="1" customWidth="1"/>
    <col min="18" max="18" width="20" bestFit="1" customWidth="1"/>
  </cols>
  <sheetData>
    <row r="1" spans="1:18" ht="37.5" customHeight="1" x14ac:dyDescent="0.25">
      <c r="A1" s="14" t="s">
        <v>150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8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6" customHeight="1" x14ac:dyDescent="0.25"/>
    <row r="4" spans="1:18" ht="15" customHeight="1" x14ac:dyDescent="0.25">
      <c r="A4" s="12" t="s">
        <v>1</v>
      </c>
      <c r="B4" s="12"/>
      <c r="C4" s="12"/>
      <c r="D4" s="12"/>
      <c r="F4" s="12" t="s">
        <v>2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5.75" customHeight="1" x14ac:dyDescent="0.25">
      <c r="A5" s="15" t="s">
        <v>3</v>
      </c>
      <c r="B5" s="11" t="s">
        <v>4</v>
      </c>
      <c r="C5" s="11"/>
      <c r="D5" s="11"/>
      <c r="F5" s="10" t="s">
        <v>5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ht="15.75" customHeight="1" x14ac:dyDescent="0.25">
      <c r="A6" s="15" t="s">
        <v>6</v>
      </c>
      <c r="B6" s="11" t="s">
        <v>7</v>
      </c>
      <c r="C6" s="11"/>
      <c r="D6" s="11"/>
      <c r="F6" s="16" t="s">
        <v>8</v>
      </c>
      <c r="G6" s="17" t="s">
        <v>9</v>
      </c>
      <c r="H6" s="18" t="s">
        <v>10</v>
      </c>
      <c r="I6" s="19" t="s">
        <v>11</v>
      </c>
      <c r="J6" s="9" t="s">
        <v>12</v>
      </c>
      <c r="K6" s="9"/>
      <c r="L6" s="9"/>
      <c r="M6" s="9"/>
      <c r="N6" s="9"/>
      <c r="O6" s="9"/>
      <c r="P6" s="9"/>
      <c r="Q6" s="9"/>
      <c r="R6" s="9"/>
    </row>
    <row r="7" spans="1:18" ht="15.75" customHeight="1" x14ac:dyDescent="0.25">
      <c r="A7" s="15" t="s">
        <v>13</v>
      </c>
      <c r="B7" s="11" t="s">
        <v>14</v>
      </c>
      <c r="C7" s="11"/>
      <c r="D7" s="11"/>
      <c r="F7" s="10" t="s">
        <v>15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ht="15.75" customHeight="1" x14ac:dyDescent="0.25">
      <c r="A8" s="15" t="s">
        <v>16</v>
      </c>
      <c r="B8" s="11" t="s">
        <v>17</v>
      </c>
      <c r="C8" s="11"/>
      <c r="D8" s="11"/>
      <c r="F8" s="10" t="s">
        <v>18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ht="15.75" customHeight="1" x14ac:dyDescent="0.25">
      <c r="A9" s="15" t="s">
        <v>19</v>
      </c>
      <c r="B9" s="11" t="s">
        <v>20</v>
      </c>
      <c r="C9" s="11"/>
      <c r="D9" s="11"/>
      <c r="F9" s="10" t="s">
        <v>21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7.5" customHeight="1" x14ac:dyDescent="0.25"/>
    <row r="11" spans="1:18" s="58" customFormat="1" ht="30" customHeight="1" x14ac:dyDescent="0.25">
      <c r="A11" s="57" t="s">
        <v>22</v>
      </c>
      <c r="B11" s="57" t="s">
        <v>23</v>
      </c>
      <c r="C11" s="57" t="s">
        <v>24</v>
      </c>
      <c r="D11" s="57" t="s">
        <v>25</v>
      </c>
      <c r="E11" s="57" t="s">
        <v>26</v>
      </c>
      <c r="F11" s="57" t="s">
        <v>27</v>
      </c>
      <c r="G11" s="57" t="s">
        <v>28</v>
      </c>
      <c r="H11" s="57" t="s">
        <v>29</v>
      </c>
      <c r="I11" s="57" t="s">
        <v>30</v>
      </c>
      <c r="J11" s="57" t="s">
        <v>31</v>
      </c>
      <c r="K11" s="57" t="s">
        <v>32</v>
      </c>
      <c r="L11" s="57" t="s">
        <v>33</v>
      </c>
      <c r="M11" s="57" t="s">
        <v>34</v>
      </c>
      <c r="N11" s="57" t="s">
        <v>35</v>
      </c>
      <c r="O11" s="57" t="s">
        <v>36</v>
      </c>
      <c r="P11" s="57" t="s">
        <v>37</v>
      </c>
      <c r="Q11" s="57" t="s">
        <v>38</v>
      </c>
      <c r="R11" s="57" t="s">
        <v>39</v>
      </c>
    </row>
    <row r="12" spans="1:18" ht="18" customHeight="1" x14ac:dyDescent="0.25">
      <c r="A12" s="20" t="s">
        <v>40</v>
      </c>
      <c r="B12" s="21" t="s">
        <v>41</v>
      </c>
      <c r="C12" s="22" t="s">
        <v>42</v>
      </c>
      <c r="D12" s="21" t="s">
        <v>43</v>
      </c>
      <c r="E12" s="21" t="s">
        <v>44</v>
      </c>
      <c r="F12" s="21" t="s">
        <v>45</v>
      </c>
      <c r="G12" s="23">
        <v>45</v>
      </c>
      <c r="H12" s="24">
        <v>3.2</v>
      </c>
      <c r="I12" s="25">
        <f t="shared" ref="I12:I43" si="0">IF(OR($G12="",$H12=""),"",$G12*$H12)</f>
        <v>144</v>
      </c>
      <c r="J12" s="26">
        <v>6</v>
      </c>
      <c r="K12" s="27">
        <f t="shared" ref="K12:K43" si="1">IF(OR($J12="",$J12=0,$G12=""),"",$G12/$J12)</f>
        <v>7.5</v>
      </c>
      <c r="L12" s="21" t="s">
        <v>46</v>
      </c>
      <c r="M12" s="21" t="s">
        <v>47</v>
      </c>
      <c r="N12" s="22" t="s">
        <v>9</v>
      </c>
      <c r="O12" s="28">
        <v>45915</v>
      </c>
      <c r="P12" s="29">
        <f t="shared" ref="P12:P43" si="2">IF($O12="","",EDATE($O12,12))</f>
        <v>46280</v>
      </c>
      <c r="Q12" s="21" t="s">
        <v>48</v>
      </c>
      <c r="R12" s="21"/>
    </row>
    <row r="13" spans="1:18" ht="18" customHeight="1" x14ac:dyDescent="0.25">
      <c r="A13" s="30" t="s">
        <v>49</v>
      </c>
      <c r="B13" s="31" t="s">
        <v>41</v>
      </c>
      <c r="C13" s="32" t="s">
        <v>42</v>
      </c>
      <c r="D13" s="31" t="s">
        <v>50</v>
      </c>
      <c r="E13" s="31" t="s">
        <v>51</v>
      </c>
      <c r="F13" s="31" t="s">
        <v>45</v>
      </c>
      <c r="G13" s="33">
        <v>28.5</v>
      </c>
      <c r="H13" s="34">
        <v>3</v>
      </c>
      <c r="I13" s="25">
        <f t="shared" si="0"/>
        <v>85.5</v>
      </c>
      <c r="J13" s="35">
        <v>10</v>
      </c>
      <c r="K13" s="27">
        <f t="shared" si="1"/>
        <v>2.85</v>
      </c>
      <c r="L13" s="31" t="s">
        <v>52</v>
      </c>
      <c r="M13" s="31" t="s">
        <v>53</v>
      </c>
      <c r="N13" s="32" t="s">
        <v>9</v>
      </c>
      <c r="O13" s="36">
        <v>45964</v>
      </c>
      <c r="P13" s="29">
        <f t="shared" si="2"/>
        <v>46329</v>
      </c>
      <c r="Q13" s="31" t="s">
        <v>54</v>
      </c>
      <c r="R13" s="31"/>
    </row>
    <row r="14" spans="1:18" ht="18" customHeight="1" x14ac:dyDescent="0.25">
      <c r="A14" s="20" t="s">
        <v>55</v>
      </c>
      <c r="B14" s="21" t="s">
        <v>41</v>
      </c>
      <c r="C14" s="22" t="s">
        <v>42</v>
      </c>
      <c r="D14" s="21" t="s">
        <v>56</v>
      </c>
      <c r="E14" s="21" t="s">
        <v>57</v>
      </c>
      <c r="F14" s="21" t="s">
        <v>58</v>
      </c>
      <c r="G14" s="23">
        <v>12</v>
      </c>
      <c r="H14" s="24">
        <v>3</v>
      </c>
      <c r="I14" s="25">
        <f t="shared" si="0"/>
        <v>36</v>
      </c>
      <c r="J14" s="26">
        <v>4</v>
      </c>
      <c r="K14" s="27">
        <f t="shared" si="1"/>
        <v>3</v>
      </c>
      <c r="L14" s="21" t="s">
        <v>46</v>
      </c>
      <c r="M14" s="21" t="s">
        <v>59</v>
      </c>
      <c r="N14" s="22" t="s">
        <v>10</v>
      </c>
      <c r="O14" s="28">
        <v>45828</v>
      </c>
      <c r="P14" s="29">
        <f t="shared" si="2"/>
        <v>46193</v>
      </c>
      <c r="Q14" s="21" t="s">
        <v>60</v>
      </c>
      <c r="R14" s="21" t="s">
        <v>61</v>
      </c>
    </row>
    <row r="15" spans="1:18" ht="18" customHeight="1" x14ac:dyDescent="0.25">
      <c r="A15" s="30" t="s">
        <v>62</v>
      </c>
      <c r="B15" s="31" t="s">
        <v>41</v>
      </c>
      <c r="C15" s="32" t="s">
        <v>63</v>
      </c>
      <c r="D15" s="31" t="s">
        <v>64</v>
      </c>
      <c r="E15" s="31" t="s">
        <v>65</v>
      </c>
      <c r="F15" s="31" t="s">
        <v>65</v>
      </c>
      <c r="G15" s="33">
        <v>20</v>
      </c>
      <c r="H15" s="34">
        <v>2.6</v>
      </c>
      <c r="I15" s="25">
        <f t="shared" si="0"/>
        <v>52</v>
      </c>
      <c r="J15" s="35">
        <v>0</v>
      </c>
      <c r="K15" s="27" t="str">
        <f t="shared" si="1"/>
        <v/>
      </c>
      <c r="L15" s="31" t="s">
        <v>66</v>
      </c>
      <c r="M15" s="31" t="s">
        <v>67</v>
      </c>
      <c r="N15" s="32" t="s">
        <v>9</v>
      </c>
      <c r="O15" s="36">
        <v>46011</v>
      </c>
      <c r="P15" s="29">
        <f t="shared" si="2"/>
        <v>46376</v>
      </c>
      <c r="Q15" s="31" t="s">
        <v>68</v>
      </c>
      <c r="R15" s="31" t="s">
        <v>69</v>
      </c>
    </row>
    <row r="16" spans="1:18" ht="18" customHeight="1" x14ac:dyDescent="0.25">
      <c r="A16" s="20" t="s">
        <v>70</v>
      </c>
      <c r="B16" s="21" t="s">
        <v>41</v>
      </c>
      <c r="C16" s="22" t="s">
        <v>71</v>
      </c>
      <c r="D16" s="21" t="s">
        <v>72</v>
      </c>
      <c r="E16" s="21" t="s">
        <v>73</v>
      </c>
      <c r="F16" s="21" t="s">
        <v>74</v>
      </c>
      <c r="G16" s="23">
        <v>22</v>
      </c>
      <c r="H16" s="24">
        <v>2.8</v>
      </c>
      <c r="I16" s="25">
        <f t="shared" si="0"/>
        <v>61.599999999999994</v>
      </c>
      <c r="J16" s="26">
        <v>3</v>
      </c>
      <c r="K16" s="27">
        <f t="shared" si="1"/>
        <v>7.333333333333333</v>
      </c>
      <c r="L16" s="21" t="s">
        <v>52</v>
      </c>
      <c r="M16" s="21" t="s">
        <v>75</v>
      </c>
      <c r="N16" s="22" t="s">
        <v>9</v>
      </c>
      <c r="O16" s="28">
        <v>46032</v>
      </c>
      <c r="P16" s="29">
        <f t="shared" si="2"/>
        <v>46397</v>
      </c>
      <c r="Q16" s="21" t="s">
        <v>76</v>
      </c>
      <c r="R16" s="21"/>
    </row>
    <row r="17" spans="1:18" ht="18" customHeight="1" x14ac:dyDescent="0.25">
      <c r="A17" s="30" t="s">
        <v>77</v>
      </c>
      <c r="B17" s="31" t="s">
        <v>41</v>
      </c>
      <c r="C17" s="32" t="s">
        <v>71</v>
      </c>
      <c r="D17" s="31" t="s">
        <v>78</v>
      </c>
      <c r="E17" s="31" t="s">
        <v>73</v>
      </c>
      <c r="F17" s="31" t="s">
        <v>74</v>
      </c>
      <c r="G17" s="33">
        <v>18.5</v>
      </c>
      <c r="H17" s="34">
        <v>2.8</v>
      </c>
      <c r="I17" s="25">
        <f t="shared" si="0"/>
        <v>51.8</v>
      </c>
      <c r="J17" s="35">
        <v>2</v>
      </c>
      <c r="K17" s="27">
        <f t="shared" si="1"/>
        <v>9.25</v>
      </c>
      <c r="L17" s="31" t="s">
        <v>52</v>
      </c>
      <c r="M17" s="31" t="s">
        <v>79</v>
      </c>
      <c r="N17" s="32" t="s">
        <v>9</v>
      </c>
      <c r="O17" s="36">
        <v>46032</v>
      </c>
      <c r="P17" s="29">
        <f t="shared" si="2"/>
        <v>46397</v>
      </c>
      <c r="Q17" s="31" t="s">
        <v>76</v>
      </c>
      <c r="R17" s="31"/>
    </row>
    <row r="18" spans="1:18" ht="18" customHeight="1" x14ac:dyDescent="0.25">
      <c r="A18" s="20" t="s">
        <v>80</v>
      </c>
      <c r="B18" s="21" t="s">
        <v>41</v>
      </c>
      <c r="C18" s="22" t="s">
        <v>71</v>
      </c>
      <c r="D18" s="21" t="s">
        <v>81</v>
      </c>
      <c r="E18" s="21" t="s">
        <v>65</v>
      </c>
      <c r="F18" s="21" t="s">
        <v>82</v>
      </c>
      <c r="G18" s="23">
        <v>9</v>
      </c>
      <c r="H18" s="24">
        <v>2.8</v>
      </c>
      <c r="I18" s="25">
        <f t="shared" si="0"/>
        <v>25.2</v>
      </c>
      <c r="J18" s="26">
        <v>0</v>
      </c>
      <c r="K18" s="27" t="str">
        <f t="shared" si="1"/>
        <v/>
      </c>
      <c r="L18" s="21" t="s">
        <v>83</v>
      </c>
      <c r="M18" s="21" t="s">
        <v>84</v>
      </c>
      <c r="N18" s="22" t="s">
        <v>9</v>
      </c>
      <c r="O18" s="28">
        <v>45992</v>
      </c>
      <c r="P18" s="29">
        <f t="shared" si="2"/>
        <v>46357</v>
      </c>
      <c r="Q18" s="21" t="s">
        <v>68</v>
      </c>
      <c r="R18" s="21" t="s">
        <v>85</v>
      </c>
    </row>
    <row r="19" spans="1:18" ht="18" customHeight="1" x14ac:dyDescent="0.25">
      <c r="A19" s="30" t="s">
        <v>86</v>
      </c>
      <c r="B19" s="31" t="s">
        <v>41</v>
      </c>
      <c r="C19" s="32" t="s">
        <v>71</v>
      </c>
      <c r="D19" s="31" t="s">
        <v>87</v>
      </c>
      <c r="E19" s="31" t="s">
        <v>88</v>
      </c>
      <c r="F19" s="31" t="s">
        <v>45</v>
      </c>
      <c r="G19" s="33">
        <v>16</v>
      </c>
      <c r="H19" s="34">
        <v>2.8</v>
      </c>
      <c r="I19" s="25">
        <f t="shared" si="0"/>
        <v>44.8</v>
      </c>
      <c r="J19" s="35">
        <v>0</v>
      </c>
      <c r="K19" s="27" t="str">
        <f t="shared" si="1"/>
        <v/>
      </c>
      <c r="L19" s="31" t="s">
        <v>83</v>
      </c>
      <c r="M19" s="31" t="s">
        <v>89</v>
      </c>
      <c r="N19" s="32" t="s">
        <v>10</v>
      </c>
      <c r="O19" s="36">
        <v>45570</v>
      </c>
      <c r="P19" s="29">
        <f t="shared" si="2"/>
        <v>45935</v>
      </c>
      <c r="Q19" s="31" t="s">
        <v>60</v>
      </c>
      <c r="R19" s="31" t="s">
        <v>90</v>
      </c>
    </row>
    <row r="20" spans="1:18" ht="18" customHeight="1" x14ac:dyDescent="0.25">
      <c r="A20" s="20" t="s">
        <v>91</v>
      </c>
      <c r="B20" s="21" t="s">
        <v>41</v>
      </c>
      <c r="C20" s="22" t="s">
        <v>92</v>
      </c>
      <c r="D20" s="21" t="s">
        <v>93</v>
      </c>
      <c r="E20" s="21" t="s">
        <v>73</v>
      </c>
      <c r="F20" s="21" t="s">
        <v>94</v>
      </c>
      <c r="G20" s="23">
        <v>64</v>
      </c>
      <c r="H20" s="24">
        <v>2.8</v>
      </c>
      <c r="I20" s="25">
        <f t="shared" si="0"/>
        <v>179.2</v>
      </c>
      <c r="J20" s="26">
        <v>12</v>
      </c>
      <c r="K20" s="27">
        <f t="shared" si="1"/>
        <v>5.333333333333333</v>
      </c>
      <c r="L20" s="21" t="s">
        <v>52</v>
      </c>
      <c r="M20" s="21" t="s">
        <v>95</v>
      </c>
      <c r="N20" s="22" t="s">
        <v>9</v>
      </c>
      <c r="O20" s="28">
        <v>45948</v>
      </c>
      <c r="P20" s="29">
        <f t="shared" si="2"/>
        <v>46313</v>
      </c>
      <c r="Q20" s="21" t="s">
        <v>54</v>
      </c>
      <c r="R20" s="21"/>
    </row>
    <row r="21" spans="1:18" ht="18" customHeight="1" x14ac:dyDescent="0.25">
      <c r="A21" s="30" t="s">
        <v>96</v>
      </c>
      <c r="B21" s="31" t="s">
        <v>41</v>
      </c>
      <c r="C21" s="32" t="s">
        <v>92</v>
      </c>
      <c r="D21" s="31" t="s">
        <v>97</v>
      </c>
      <c r="E21" s="31" t="s">
        <v>51</v>
      </c>
      <c r="F21" s="31" t="s">
        <v>98</v>
      </c>
      <c r="G21" s="33">
        <v>40</v>
      </c>
      <c r="H21" s="34">
        <v>3</v>
      </c>
      <c r="I21" s="25">
        <f t="shared" si="0"/>
        <v>120</v>
      </c>
      <c r="J21" s="35">
        <v>16</v>
      </c>
      <c r="K21" s="27">
        <f t="shared" si="1"/>
        <v>2.5</v>
      </c>
      <c r="L21" s="31" t="s">
        <v>99</v>
      </c>
      <c r="M21" s="31" t="s">
        <v>100</v>
      </c>
      <c r="N21" s="32" t="s">
        <v>9</v>
      </c>
      <c r="O21" s="36">
        <v>45983</v>
      </c>
      <c r="P21" s="29">
        <f t="shared" si="2"/>
        <v>46348</v>
      </c>
      <c r="Q21" s="31" t="s">
        <v>48</v>
      </c>
      <c r="R21" s="31"/>
    </row>
    <row r="22" spans="1:18" ht="18" customHeight="1" x14ac:dyDescent="0.25">
      <c r="A22" s="20" t="s">
        <v>101</v>
      </c>
      <c r="B22" s="21" t="s">
        <v>102</v>
      </c>
      <c r="C22" s="22" t="s">
        <v>42</v>
      </c>
      <c r="D22" s="21" t="s">
        <v>103</v>
      </c>
      <c r="E22" s="21" t="s">
        <v>88</v>
      </c>
      <c r="F22" s="21" t="s">
        <v>104</v>
      </c>
      <c r="G22" s="23">
        <v>120</v>
      </c>
      <c r="H22" s="24">
        <v>4.5</v>
      </c>
      <c r="I22" s="25">
        <f t="shared" si="0"/>
        <v>540</v>
      </c>
      <c r="J22" s="26">
        <v>0</v>
      </c>
      <c r="K22" s="27" t="str">
        <f t="shared" si="1"/>
        <v/>
      </c>
      <c r="L22" s="21" t="s">
        <v>66</v>
      </c>
      <c r="M22" s="21" t="s">
        <v>105</v>
      </c>
      <c r="N22" s="22" t="s">
        <v>10</v>
      </c>
      <c r="O22" s="28">
        <v>45899</v>
      </c>
      <c r="P22" s="29">
        <f t="shared" si="2"/>
        <v>46264</v>
      </c>
      <c r="Q22" s="21" t="s">
        <v>68</v>
      </c>
      <c r="R22" s="21"/>
    </row>
    <row r="23" spans="1:18" ht="18" customHeight="1" x14ac:dyDescent="0.25">
      <c r="A23" s="30" t="s">
        <v>106</v>
      </c>
      <c r="B23" s="31" t="s">
        <v>102</v>
      </c>
      <c r="C23" s="32" t="s">
        <v>42</v>
      </c>
      <c r="D23" s="31" t="s">
        <v>107</v>
      </c>
      <c r="E23" s="31" t="s">
        <v>107</v>
      </c>
      <c r="F23" s="31" t="s">
        <v>65</v>
      </c>
      <c r="G23" s="33">
        <v>55</v>
      </c>
      <c r="H23" s="34">
        <v>4.5</v>
      </c>
      <c r="I23" s="25">
        <f t="shared" si="0"/>
        <v>247.5</v>
      </c>
      <c r="J23" s="35">
        <v>4</v>
      </c>
      <c r="K23" s="27">
        <f t="shared" si="1"/>
        <v>13.75</v>
      </c>
      <c r="L23" s="31" t="s">
        <v>66</v>
      </c>
      <c r="M23" s="31" t="s">
        <v>108</v>
      </c>
      <c r="N23" s="32" t="s">
        <v>10</v>
      </c>
      <c r="O23" s="36">
        <v>45850</v>
      </c>
      <c r="P23" s="29">
        <f t="shared" si="2"/>
        <v>46215</v>
      </c>
      <c r="Q23" s="31" t="s">
        <v>60</v>
      </c>
      <c r="R23" s="31"/>
    </row>
    <row r="24" spans="1:18" ht="18" customHeight="1" x14ac:dyDescent="0.25">
      <c r="A24" s="20" t="s">
        <v>109</v>
      </c>
      <c r="B24" s="21" t="s">
        <v>102</v>
      </c>
      <c r="C24" s="22" t="s">
        <v>42</v>
      </c>
      <c r="D24" s="21" t="s">
        <v>110</v>
      </c>
      <c r="E24" s="21" t="s">
        <v>111</v>
      </c>
      <c r="F24" s="21" t="s">
        <v>58</v>
      </c>
      <c r="G24" s="23">
        <v>14</v>
      </c>
      <c r="H24" s="24">
        <v>3</v>
      </c>
      <c r="I24" s="25">
        <f t="shared" si="0"/>
        <v>42</v>
      </c>
      <c r="J24" s="26">
        <v>0</v>
      </c>
      <c r="K24" s="27" t="str">
        <f t="shared" si="1"/>
        <v/>
      </c>
      <c r="L24" s="21" t="s">
        <v>46</v>
      </c>
      <c r="M24" s="21" t="s">
        <v>112</v>
      </c>
      <c r="N24" s="22" t="s">
        <v>11</v>
      </c>
      <c r="O24" s="28">
        <v>45536</v>
      </c>
      <c r="P24" s="29">
        <f t="shared" si="2"/>
        <v>45901</v>
      </c>
      <c r="Q24" s="21" t="s">
        <v>60</v>
      </c>
      <c r="R24" s="21" t="s">
        <v>113</v>
      </c>
    </row>
    <row r="25" spans="1:18" ht="18" customHeight="1" x14ac:dyDescent="0.25">
      <c r="A25" s="30" t="s">
        <v>114</v>
      </c>
      <c r="B25" s="31" t="s">
        <v>102</v>
      </c>
      <c r="C25" s="32" t="s">
        <v>71</v>
      </c>
      <c r="D25" s="31" t="s">
        <v>115</v>
      </c>
      <c r="E25" s="31" t="s">
        <v>116</v>
      </c>
      <c r="F25" s="31" t="s">
        <v>117</v>
      </c>
      <c r="G25" s="33">
        <v>48</v>
      </c>
      <c r="H25" s="34">
        <v>3.2</v>
      </c>
      <c r="I25" s="25">
        <f t="shared" si="0"/>
        <v>153.60000000000002</v>
      </c>
      <c r="J25" s="35">
        <v>24</v>
      </c>
      <c r="K25" s="27">
        <f t="shared" si="1"/>
        <v>2</v>
      </c>
      <c r="L25" s="31" t="s">
        <v>52</v>
      </c>
      <c r="M25" s="31" t="s">
        <v>118</v>
      </c>
      <c r="N25" s="32" t="s">
        <v>9</v>
      </c>
      <c r="O25" s="36">
        <v>46006</v>
      </c>
      <c r="P25" s="29">
        <f t="shared" si="2"/>
        <v>46371</v>
      </c>
      <c r="Q25" s="31" t="s">
        <v>54</v>
      </c>
      <c r="R25" s="31"/>
    </row>
    <row r="26" spans="1:18" ht="18" customHeight="1" x14ac:dyDescent="0.25">
      <c r="A26" s="20" t="s">
        <v>119</v>
      </c>
      <c r="B26" s="21" t="s">
        <v>102</v>
      </c>
      <c r="C26" s="22" t="s">
        <v>71</v>
      </c>
      <c r="D26" s="21" t="s">
        <v>120</v>
      </c>
      <c r="E26" s="21" t="s">
        <v>57</v>
      </c>
      <c r="F26" s="21" t="s">
        <v>58</v>
      </c>
      <c r="G26" s="23">
        <v>30</v>
      </c>
      <c r="H26" s="24">
        <v>3.2</v>
      </c>
      <c r="I26" s="25">
        <f t="shared" si="0"/>
        <v>96</v>
      </c>
      <c r="J26" s="26">
        <v>12</v>
      </c>
      <c r="K26" s="27">
        <f t="shared" si="1"/>
        <v>2.5</v>
      </c>
      <c r="L26" s="21" t="s">
        <v>121</v>
      </c>
      <c r="M26" s="21" t="s">
        <v>122</v>
      </c>
      <c r="N26" s="22" t="s">
        <v>9</v>
      </c>
      <c r="O26" s="28">
        <v>46055</v>
      </c>
      <c r="P26" s="29">
        <f t="shared" si="2"/>
        <v>46420</v>
      </c>
      <c r="Q26" s="21" t="s">
        <v>76</v>
      </c>
      <c r="R26" s="21"/>
    </row>
    <row r="27" spans="1:18" ht="18" customHeight="1" x14ac:dyDescent="0.25">
      <c r="A27" s="30" t="s">
        <v>123</v>
      </c>
      <c r="B27" s="31" t="s">
        <v>102</v>
      </c>
      <c r="C27" s="32" t="s">
        <v>71</v>
      </c>
      <c r="D27" s="31" t="s">
        <v>124</v>
      </c>
      <c r="E27" s="31" t="s">
        <v>65</v>
      </c>
      <c r="F27" s="31" t="s">
        <v>58</v>
      </c>
      <c r="G27" s="33">
        <v>8</v>
      </c>
      <c r="H27" s="34">
        <v>3.2</v>
      </c>
      <c r="I27" s="25">
        <f t="shared" si="0"/>
        <v>25.6</v>
      </c>
      <c r="J27" s="35">
        <v>2</v>
      </c>
      <c r="K27" s="27">
        <f t="shared" si="1"/>
        <v>4</v>
      </c>
      <c r="L27" s="31" t="s">
        <v>83</v>
      </c>
      <c r="M27" s="31" t="s">
        <v>125</v>
      </c>
      <c r="N27" s="32" t="s">
        <v>10</v>
      </c>
      <c r="O27" s="36">
        <v>45802</v>
      </c>
      <c r="P27" s="29">
        <f t="shared" si="2"/>
        <v>46167</v>
      </c>
      <c r="Q27" s="31" t="s">
        <v>68</v>
      </c>
      <c r="R27" s="31"/>
    </row>
    <row r="28" spans="1:18" ht="18" customHeight="1" x14ac:dyDescent="0.25">
      <c r="A28" s="20"/>
      <c r="B28" s="21"/>
      <c r="C28" s="22"/>
      <c r="D28" s="21"/>
      <c r="E28" s="21"/>
      <c r="F28" s="21"/>
      <c r="G28" s="23"/>
      <c r="H28" s="24"/>
      <c r="I28" s="25" t="str">
        <f t="shared" si="0"/>
        <v/>
      </c>
      <c r="J28" s="26"/>
      <c r="K28" s="27" t="str">
        <f t="shared" si="1"/>
        <v/>
      </c>
      <c r="L28" s="21"/>
      <c r="M28" s="21"/>
      <c r="N28" s="22"/>
      <c r="O28" s="28"/>
      <c r="P28" s="29" t="str">
        <f t="shared" si="2"/>
        <v/>
      </c>
      <c r="Q28" s="21"/>
      <c r="R28" s="21"/>
    </row>
    <row r="29" spans="1:18" ht="18" customHeight="1" x14ac:dyDescent="0.25">
      <c r="A29" s="30"/>
      <c r="B29" s="31"/>
      <c r="C29" s="32"/>
      <c r="D29" s="31"/>
      <c r="E29" s="31"/>
      <c r="F29" s="31"/>
      <c r="G29" s="33"/>
      <c r="H29" s="34"/>
      <c r="I29" s="25" t="str">
        <f t="shared" si="0"/>
        <v/>
      </c>
      <c r="J29" s="35"/>
      <c r="K29" s="27" t="str">
        <f t="shared" si="1"/>
        <v/>
      </c>
      <c r="L29" s="31"/>
      <c r="M29" s="31"/>
      <c r="N29" s="32"/>
      <c r="O29" s="36"/>
      <c r="P29" s="29" t="str">
        <f t="shared" si="2"/>
        <v/>
      </c>
      <c r="Q29" s="31"/>
      <c r="R29" s="31"/>
    </row>
    <row r="30" spans="1:18" ht="18" customHeight="1" x14ac:dyDescent="0.25">
      <c r="A30" s="20"/>
      <c r="B30" s="21"/>
      <c r="C30" s="22"/>
      <c r="D30" s="21"/>
      <c r="E30" s="21"/>
      <c r="F30" s="21"/>
      <c r="G30" s="23"/>
      <c r="H30" s="24"/>
      <c r="I30" s="25" t="str">
        <f t="shared" si="0"/>
        <v/>
      </c>
      <c r="J30" s="26"/>
      <c r="K30" s="27" t="str">
        <f t="shared" si="1"/>
        <v/>
      </c>
      <c r="L30" s="21"/>
      <c r="M30" s="21"/>
      <c r="N30" s="22"/>
      <c r="O30" s="28"/>
      <c r="P30" s="29" t="str">
        <f t="shared" si="2"/>
        <v/>
      </c>
      <c r="Q30" s="21"/>
      <c r="R30" s="21"/>
    </row>
    <row r="31" spans="1:18" ht="18" customHeight="1" x14ac:dyDescent="0.25">
      <c r="A31" s="30"/>
      <c r="B31" s="31"/>
      <c r="C31" s="32"/>
      <c r="D31" s="31"/>
      <c r="E31" s="31"/>
      <c r="F31" s="31"/>
      <c r="G31" s="33"/>
      <c r="H31" s="34"/>
      <c r="I31" s="25" t="str">
        <f t="shared" si="0"/>
        <v/>
      </c>
      <c r="J31" s="35"/>
      <c r="K31" s="27" t="str">
        <f t="shared" si="1"/>
        <v/>
      </c>
      <c r="L31" s="31"/>
      <c r="M31" s="31"/>
      <c r="N31" s="32"/>
      <c r="O31" s="36"/>
      <c r="P31" s="29" t="str">
        <f t="shared" si="2"/>
        <v/>
      </c>
      <c r="Q31" s="31"/>
      <c r="R31" s="31"/>
    </row>
    <row r="32" spans="1:18" ht="18" customHeight="1" x14ac:dyDescent="0.25">
      <c r="A32" s="20"/>
      <c r="B32" s="21"/>
      <c r="C32" s="22"/>
      <c r="D32" s="21"/>
      <c r="E32" s="21"/>
      <c r="F32" s="21"/>
      <c r="G32" s="23"/>
      <c r="H32" s="24"/>
      <c r="I32" s="25" t="str">
        <f t="shared" si="0"/>
        <v/>
      </c>
      <c r="J32" s="26"/>
      <c r="K32" s="27" t="str">
        <f t="shared" si="1"/>
        <v/>
      </c>
      <c r="L32" s="21"/>
      <c r="M32" s="21"/>
      <c r="N32" s="22"/>
      <c r="O32" s="28"/>
      <c r="P32" s="29" t="str">
        <f t="shared" si="2"/>
        <v/>
      </c>
      <c r="Q32" s="21"/>
      <c r="R32" s="21"/>
    </row>
    <row r="33" spans="1:18" ht="18" customHeight="1" x14ac:dyDescent="0.25">
      <c r="A33" s="30"/>
      <c r="B33" s="31"/>
      <c r="C33" s="32"/>
      <c r="D33" s="31"/>
      <c r="E33" s="31"/>
      <c r="F33" s="31"/>
      <c r="G33" s="33"/>
      <c r="H33" s="34"/>
      <c r="I33" s="25" t="str">
        <f t="shared" si="0"/>
        <v/>
      </c>
      <c r="J33" s="35"/>
      <c r="K33" s="27" t="str">
        <f t="shared" si="1"/>
        <v/>
      </c>
      <c r="L33" s="31"/>
      <c r="M33" s="31"/>
      <c r="N33" s="32"/>
      <c r="O33" s="36"/>
      <c r="P33" s="29" t="str">
        <f t="shared" si="2"/>
        <v/>
      </c>
      <c r="Q33" s="31"/>
      <c r="R33" s="31"/>
    </row>
    <row r="34" spans="1:18" ht="18" customHeight="1" x14ac:dyDescent="0.25">
      <c r="A34" s="20"/>
      <c r="B34" s="21"/>
      <c r="C34" s="22"/>
      <c r="D34" s="21"/>
      <c r="E34" s="21"/>
      <c r="F34" s="21"/>
      <c r="G34" s="23"/>
      <c r="H34" s="24"/>
      <c r="I34" s="25" t="str">
        <f t="shared" si="0"/>
        <v/>
      </c>
      <c r="J34" s="26"/>
      <c r="K34" s="27" t="str">
        <f t="shared" si="1"/>
        <v/>
      </c>
      <c r="L34" s="21"/>
      <c r="M34" s="21"/>
      <c r="N34" s="22"/>
      <c r="O34" s="28"/>
      <c r="P34" s="29" t="str">
        <f t="shared" si="2"/>
        <v/>
      </c>
      <c r="Q34" s="21"/>
      <c r="R34" s="21"/>
    </row>
    <row r="35" spans="1:18" ht="18" customHeight="1" x14ac:dyDescent="0.25">
      <c r="A35" s="30"/>
      <c r="B35" s="31"/>
      <c r="C35" s="32"/>
      <c r="D35" s="31"/>
      <c r="E35" s="31"/>
      <c r="F35" s="31"/>
      <c r="G35" s="33"/>
      <c r="H35" s="34"/>
      <c r="I35" s="25" t="str">
        <f t="shared" si="0"/>
        <v/>
      </c>
      <c r="J35" s="35"/>
      <c r="K35" s="27" t="str">
        <f t="shared" si="1"/>
        <v/>
      </c>
      <c r="L35" s="31"/>
      <c r="M35" s="31"/>
      <c r="N35" s="32"/>
      <c r="O35" s="36"/>
      <c r="P35" s="29" t="str">
        <f t="shared" si="2"/>
        <v/>
      </c>
      <c r="Q35" s="31"/>
      <c r="R35" s="31"/>
    </row>
    <row r="36" spans="1:18" ht="18" customHeight="1" x14ac:dyDescent="0.25">
      <c r="A36" s="20"/>
      <c r="B36" s="21"/>
      <c r="C36" s="22"/>
      <c r="D36" s="21"/>
      <c r="E36" s="21"/>
      <c r="F36" s="21"/>
      <c r="G36" s="23"/>
      <c r="H36" s="24"/>
      <c r="I36" s="25" t="str">
        <f t="shared" si="0"/>
        <v/>
      </c>
      <c r="J36" s="26"/>
      <c r="K36" s="27" t="str">
        <f t="shared" si="1"/>
        <v/>
      </c>
      <c r="L36" s="21"/>
      <c r="M36" s="21"/>
      <c r="N36" s="22"/>
      <c r="O36" s="28"/>
      <c r="P36" s="29" t="str">
        <f t="shared" si="2"/>
        <v/>
      </c>
      <c r="Q36" s="21"/>
      <c r="R36" s="21"/>
    </row>
    <row r="37" spans="1:18" ht="18" customHeight="1" x14ac:dyDescent="0.25">
      <c r="A37" s="30"/>
      <c r="B37" s="31"/>
      <c r="C37" s="32"/>
      <c r="D37" s="31"/>
      <c r="E37" s="31"/>
      <c r="F37" s="31"/>
      <c r="G37" s="33"/>
      <c r="H37" s="34"/>
      <c r="I37" s="25" t="str">
        <f t="shared" si="0"/>
        <v/>
      </c>
      <c r="J37" s="35"/>
      <c r="K37" s="27" t="str">
        <f t="shared" si="1"/>
        <v/>
      </c>
      <c r="L37" s="31"/>
      <c r="M37" s="31"/>
      <c r="N37" s="32"/>
      <c r="O37" s="36"/>
      <c r="P37" s="29" t="str">
        <f t="shared" si="2"/>
        <v/>
      </c>
      <c r="Q37" s="31"/>
      <c r="R37" s="31"/>
    </row>
    <row r="38" spans="1:18" ht="18" customHeight="1" x14ac:dyDescent="0.25">
      <c r="A38" s="20"/>
      <c r="B38" s="21"/>
      <c r="C38" s="22"/>
      <c r="D38" s="21"/>
      <c r="E38" s="21"/>
      <c r="F38" s="21"/>
      <c r="G38" s="23"/>
      <c r="H38" s="24"/>
      <c r="I38" s="25" t="str">
        <f t="shared" si="0"/>
        <v/>
      </c>
      <c r="J38" s="26"/>
      <c r="K38" s="27" t="str">
        <f t="shared" si="1"/>
        <v/>
      </c>
      <c r="L38" s="21"/>
      <c r="M38" s="21"/>
      <c r="N38" s="22"/>
      <c r="O38" s="28"/>
      <c r="P38" s="29" t="str">
        <f t="shared" si="2"/>
        <v/>
      </c>
      <c r="Q38" s="21"/>
      <c r="R38" s="21"/>
    </row>
    <row r="39" spans="1:18" ht="18" customHeight="1" x14ac:dyDescent="0.25">
      <c r="A39" s="30"/>
      <c r="B39" s="31"/>
      <c r="C39" s="32"/>
      <c r="D39" s="31"/>
      <c r="E39" s="31"/>
      <c r="F39" s="31"/>
      <c r="G39" s="33"/>
      <c r="H39" s="34"/>
      <c r="I39" s="25" t="str">
        <f t="shared" si="0"/>
        <v/>
      </c>
      <c r="J39" s="35"/>
      <c r="K39" s="27" t="str">
        <f t="shared" si="1"/>
        <v/>
      </c>
      <c r="L39" s="31"/>
      <c r="M39" s="31"/>
      <c r="N39" s="32"/>
      <c r="O39" s="36"/>
      <c r="P39" s="29" t="str">
        <f t="shared" si="2"/>
        <v/>
      </c>
      <c r="Q39" s="31"/>
      <c r="R39" s="31"/>
    </row>
    <row r="40" spans="1:18" ht="18" customHeight="1" x14ac:dyDescent="0.25">
      <c r="A40" s="20"/>
      <c r="B40" s="21"/>
      <c r="C40" s="22"/>
      <c r="D40" s="21"/>
      <c r="E40" s="21"/>
      <c r="F40" s="21"/>
      <c r="G40" s="23"/>
      <c r="H40" s="24"/>
      <c r="I40" s="25" t="str">
        <f t="shared" si="0"/>
        <v/>
      </c>
      <c r="J40" s="26"/>
      <c r="K40" s="27" t="str">
        <f t="shared" si="1"/>
        <v/>
      </c>
      <c r="L40" s="21"/>
      <c r="M40" s="21"/>
      <c r="N40" s="22"/>
      <c r="O40" s="28"/>
      <c r="P40" s="29" t="str">
        <f t="shared" si="2"/>
        <v/>
      </c>
      <c r="Q40" s="21"/>
      <c r="R40" s="21"/>
    </row>
    <row r="41" spans="1:18" ht="18" customHeight="1" x14ac:dyDescent="0.25">
      <c r="A41" s="30"/>
      <c r="B41" s="31"/>
      <c r="C41" s="32"/>
      <c r="D41" s="31"/>
      <c r="E41" s="31"/>
      <c r="F41" s="31"/>
      <c r="G41" s="33"/>
      <c r="H41" s="34"/>
      <c r="I41" s="25" t="str">
        <f t="shared" si="0"/>
        <v/>
      </c>
      <c r="J41" s="35"/>
      <c r="K41" s="27" t="str">
        <f t="shared" si="1"/>
        <v/>
      </c>
      <c r="L41" s="31"/>
      <c r="M41" s="31"/>
      <c r="N41" s="32"/>
      <c r="O41" s="36"/>
      <c r="P41" s="29" t="str">
        <f t="shared" si="2"/>
        <v/>
      </c>
      <c r="Q41" s="31"/>
      <c r="R41" s="31"/>
    </row>
    <row r="42" spans="1:18" ht="18" customHeight="1" x14ac:dyDescent="0.25">
      <c r="A42" s="20"/>
      <c r="B42" s="21"/>
      <c r="C42" s="22"/>
      <c r="D42" s="21"/>
      <c r="E42" s="21"/>
      <c r="F42" s="21"/>
      <c r="G42" s="23"/>
      <c r="H42" s="24"/>
      <c r="I42" s="25" t="str">
        <f t="shared" si="0"/>
        <v/>
      </c>
      <c r="J42" s="26"/>
      <c r="K42" s="27" t="str">
        <f t="shared" si="1"/>
        <v/>
      </c>
      <c r="L42" s="21"/>
      <c r="M42" s="21"/>
      <c r="N42" s="22"/>
      <c r="O42" s="28"/>
      <c r="P42" s="29" t="str">
        <f t="shared" si="2"/>
        <v/>
      </c>
      <c r="Q42" s="21"/>
      <c r="R42" s="21"/>
    </row>
    <row r="43" spans="1:18" ht="18" customHeight="1" x14ac:dyDescent="0.25">
      <c r="A43" s="30"/>
      <c r="B43" s="31"/>
      <c r="C43" s="32"/>
      <c r="D43" s="31"/>
      <c r="E43" s="31"/>
      <c r="F43" s="31"/>
      <c r="G43" s="33"/>
      <c r="H43" s="34"/>
      <c r="I43" s="25" t="str">
        <f t="shared" si="0"/>
        <v/>
      </c>
      <c r="J43" s="35"/>
      <c r="K43" s="27" t="str">
        <f t="shared" si="1"/>
        <v/>
      </c>
      <c r="L43" s="31"/>
      <c r="M43" s="31"/>
      <c r="N43" s="32"/>
      <c r="O43" s="36"/>
      <c r="P43" s="29" t="str">
        <f t="shared" si="2"/>
        <v/>
      </c>
      <c r="Q43" s="31"/>
      <c r="R43" s="31"/>
    </row>
    <row r="44" spans="1:18" ht="18" customHeight="1" x14ac:dyDescent="0.25">
      <c r="A44" s="20"/>
      <c r="B44" s="21"/>
      <c r="C44" s="22"/>
      <c r="D44" s="21"/>
      <c r="E44" s="21"/>
      <c r="F44" s="21"/>
      <c r="G44" s="23"/>
      <c r="H44" s="24"/>
      <c r="I44" s="25" t="str">
        <f t="shared" ref="I44:I60" si="3">IF(OR($G44="",$H44=""),"",$G44*$H44)</f>
        <v/>
      </c>
      <c r="J44" s="26"/>
      <c r="K44" s="27" t="str">
        <f t="shared" ref="K44:K60" si="4">IF(OR($J44="",$J44=0,$G44=""),"",$G44/$J44)</f>
        <v/>
      </c>
      <c r="L44" s="21"/>
      <c r="M44" s="21"/>
      <c r="N44" s="22"/>
      <c r="O44" s="28"/>
      <c r="P44" s="29" t="str">
        <f t="shared" ref="P44:P60" si="5">IF($O44="","",EDATE($O44,12))</f>
        <v/>
      </c>
      <c r="Q44" s="21"/>
      <c r="R44" s="21"/>
    </row>
    <row r="45" spans="1:18" ht="18" customHeight="1" x14ac:dyDescent="0.25">
      <c r="A45" s="30"/>
      <c r="B45" s="31"/>
      <c r="C45" s="32"/>
      <c r="D45" s="31"/>
      <c r="E45" s="31"/>
      <c r="F45" s="31"/>
      <c r="G45" s="33"/>
      <c r="H45" s="34"/>
      <c r="I45" s="25" t="str">
        <f t="shared" si="3"/>
        <v/>
      </c>
      <c r="J45" s="35"/>
      <c r="K45" s="27" t="str">
        <f t="shared" si="4"/>
        <v/>
      </c>
      <c r="L45" s="31"/>
      <c r="M45" s="31"/>
      <c r="N45" s="32"/>
      <c r="O45" s="36"/>
      <c r="P45" s="29" t="str">
        <f t="shared" si="5"/>
        <v/>
      </c>
      <c r="Q45" s="31"/>
      <c r="R45" s="31"/>
    </row>
    <row r="46" spans="1:18" ht="18" customHeight="1" x14ac:dyDescent="0.25">
      <c r="A46" s="20"/>
      <c r="B46" s="21"/>
      <c r="C46" s="22"/>
      <c r="D46" s="21"/>
      <c r="E46" s="21"/>
      <c r="F46" s="21"/>
      <c r="G46" s="23"/>
      <c r="H46" s="24"/>
      <c r="I46" s="25" t="str">
        <f t="shared" si="3"/>
        <v/>
      </c>
      <c r="J46" s="26"/>
      <c r="K46" s="27" t="str">
        <f t="shared" si="4"/>
        <v/>
      </c>
      <c r="L46" s="21"/>
      <c r="M46" s="21"/>
      <c r="N46" s="22"/>
      <c r="O46" s="28"/>
      <c r="P46" s="29" t="str">
        <f t="shared" si="5"/>
        <v/>
      </c>
      <c r="Q46" s="21"/>
      <c r="R46" s="21"/>
    </row>
    <row r="47" spans="1:18" ht="18" customHeight="1" x14ac:dyDescent="0.25">
      <c r="A47" s="30"/>
      <c r="B47" s="31"/>
      <c r="C47" s="32"/>
      <c r="D47" s="31"/>
      <c r="E47" s="31"/>
      <c r="F47" s="31"/>
      <c r="G47" s="33"/>
      <c r="H47" s="34"/>
      <c r="I47" s="25" t="str">
        <f t="shared" si="3"/>
        <v/>
      </c>
      <c r="J47" s="35"/>
      <c r="K47" s="27" t="str">
        <f t="shared" si="4"/>
        <v/>
      </c>
      <c r="L47" s="31"/>
      <c r="M47" s="31"/>
      <c r="N47" s="32"/>
      <c r="O47" s="36"/>
      <c r="P47" s="29" t="str">
        <f t="shared" si="5"/>
        <v/>
      </c>
      <c r="Q47" s="31"/>
      <c r="R47" s="31"/>
    </row>
    <row r="48" spans="1:18" ht="18" customHeight="1" x14ac:dyDescent="0.25">
      <c r="A48" s="20"/>
      <c r="B48" s="21"/>
      <c r="C48" s="22"/>
      <c r="D48" s="21"/>
      <c r="E48" s="21"/>
      <c r="F48" s="21"/>
      <c r="G48" s="23"/>
      <c r="H48" s="24"/>
      <c r="I48" s="25" t="str">
        <f t="shared" si="3"/>
        <v/>
      </c>
      <c r="J48" s="26"/>
      <c r="K48" s="27" t="str">
        <f t="shared" si="4"/>
        <v/>
      </c>
      <c r="L48" s="21"/>
      <c r="M48" s="21"/>
      <c r="N48" s="22"/>
      <c r="O48" s="28"/>
      <c r="P48" s="29" t="str">
        <f t="shared" si="5"/>
        <v/>
      </c>
      <c r="Q48" s="21"/>
      <c r="R48" s="21"/>
    </row>
    <row r="49" spans="1:18" ht="18" customHeight="1" x14ac:dyDescent="0.25">
      <c r="A49" s="30"/>
      <c r="B49" s="31"/>
      <c r="C49" s="32"/>
      <c r="D49" s="31"/>
      <c r="E49" s="31"/>
      <c r="F49" s="31"/>
      <c r="G49" s="33"/>
      <c r="H49" s="34"/>
      <c r="I49" s="25" t="str">
        <f t="shared" si="3"/>
        <v/>
      </c>
      <c r="J49" s="35"/>
      <c r="K49" s="27" t="str">
        <f t="shared" si="4"/>
        <v/>
      </c>
      <c r="L49" s="31"/>
      <c r="M49" s="31"/>
      <c r="N49" s="32"/>
      <c r="O49" s="36"/>
      <c r="P49" s="29" t="str">
        <f t="shared" si="5"/>
        <v/>
      </c>
      <c r="Q49" s="31"/>
      <c r="R49" s="31"/>
    </row>
    <row r="50" spans="1:18" ht="18" customHeight="1" x14ac:dyDescent="0.25">
      <c r="A50" s="20"/>
      <c r="B50" s="21"/>
      <c r="C50" s="22"/>
      <c r="D50" s="21"/>
      <c r="E50" s="21"/>
      <c r="F50" s="21"/>
      <c r="G50" s="23"/>
      <c r="H50" s="24"/>
      <c r="I50" s="25" t="str">
        <f t="shared" si="3"/>
        <v/>
      </c>
      <c r="J50" s="26"/>
      <c r="K50" s="27" t="str">
        <f t="shared" si="4"/>
        <v/>
      </c>
      <c r="L50" s="21"/>
      <c r="M50" s="21"/>
      <c r="N50" s="22"/>
      <c r="O50" s="28"/>
      <c r="P50" s="29" t="str">
        <f t="shared" si="5"/>
        <v/>
      </c>
      <c r="Q50" s="21"/>
      <c r="R50" s="21"/>
    </row>
    <row r="51" spans="1:18" ht="18" customHeight="1" x14ac:dyDescent="0.25">
      <c r="A51" s="30"/>
      <c r="B51" s="31"/>
      <c r="C51" s="32"/>
      <c r="D51" s="31"/>
      <c r="E51" s="31"/>
      <c r="F51" s="31"/>
      <c r="G51" s="33"/>
      <c r="H51" s="34"/>
      <c r="I51" s="25" t="str">
        <f t="shared" si="3"/>
        <v/>
      </c>
      <c r="J51" s="35"/>
      <c r="K51" s="27" t="str">
        <f t="shared" si="4"/>
        <v/>
      </c>
      <c r="L51" s="31"/>
      <c r="M51" s="31"/>
      <c r="N51" s="32"/>
      <c r="O51" s="36"/>
      <c r="P51" s="29" t="str">
        <f t="shared" si="5"/>
        <v/>
      </c>
      <c r="Q51" s="31"/>
      <c r="R51" s="31"/>
    </row>
    <row r="52" spans="1:18" ht="18" customHeight="1" x14ac:dyDescent="0.25">
      <c r="A52" s="20"/>
      <c r="B52" s="21"/>
      <c r="C52" s="22"/>
      <c r="D52" s="21"/>
      <c r="E52" s="21"/>
      <c r="F52" s="21"/>
      <c r="G52" s="23"/>
      <c r="H52" s="24"/>
      <c r="I52" s="25" t="str">
        <f t="shared" si="3"/>
        <v/>
      </c>
      <c r="J52" s="26"/>
      <c r="K52" s="27" t="str">
        <f t="shared" si="4"/>
        <v/>
      </c>
      <c r="L52" s="21"/>
      <c r="M52" s="21"/>
      <c r="N52" s="22"/>
      <c r="O52" s="28"/>
      <c r="P52" s="29" t="str">
        <f t="shared" si="5"/>
        <v/>
      </c>
      <c r="Q52" s="21"/>
      <c r="R52" s="21"/>
    </row>
    <row r="53" spans="1:18" ht="18" customHeight="1" x14ac:dyDescent="0.25">
      <c r="A53" s="30"/>
      <c r="B53" s="31"/>
      <c r="C53" s="32"/>
      <c r="D53" s="31"/>
      <c r="E53" s="31"/>
      <c r="F53" s="31"/>
      <c r="G53" s="33"/>
      <c r="H53" s="34"/>
      <c r="I53" s="25" t="str">
        <f t="shared" si="3"/>
        <v/>
      </c>
      <c r="J53" s="35"/>
      <c r="K53" s="27" t="str">
        <f t="shared" si="4"/>
        <v/>
      </c>
      <c r="L53" s="31"/>
      <c r="M53" s="31"/>
      <c r="N53" s="32"/>
      <c r="O53" s="36"/>
      <c r="P53" s="29" t="str">
        <f t="shared" si="5"/>
        <v/>
      </c>
      <c r="Q53" s="31"/>
      <c r="R53" s="31"/>
    </row>
    <row r="54" spans="1:18" ht="18" customHeight="1" x14ac:dyDescent="0.25">
      <c r="A54" s="20"/>
      <c r="B54" s="21"/>
      <c r="C54" s="22"/>
      <c r="D54" s="21"/>
      <c r="E54" s="21"/>
      <c r="F54" s="21"/>
      <c r="G54" s="23"/>
      <c r="H54" s="24"/>
      <c r="I54" s="25" t="str">
        <f t="shared" si="3"/>
        <v/>
      </c>
      <c r="J54" s="26"/>
      <c r="K54" s="27" t="str">
        <f t="shared" si="4"/>
        <v/>
      </c>
      <c r="L54" s="21"/>
      <c r="M54" s="21"/>
      <c r="N54" s="22"/>
      <c r="O54" s="28"/>
      <c r="P54" s="29" t="str">
        <f t="shared" si="5"/>
        <v/>
      </c>
      <c r="Q54" s="21"/>
      <c r="R54" s="21"/>
    </row>
    <row r="55" spans="1:18" ht="18" customHeight="1" x14ac:dyDescent="0.25">
      <c r="A55" s="30"/>
      <c r="B55" s="31"/>
      <c r="C55" s="32"/>
      <c r="D55" s="31"/>
      <c r="E55" s="31"/>
      <c r="F55" s="31"/>
      <c r="G55" s="33"/>
      <c r="H55" s="34"/>
      <c r="I55" s="25" t="str">
        <f t="shared" si="3"/>
        <v/>
      </c>
      <c r="J55" s="35"/>
      <c r="K55" s="27" t="str">
        <f t="shared" si="4"/>
        <v/>
      </c>
      <c r="L55" s="31"/>
      <c r="M55" s="31"/>
      <c r="N55" s="32"/>
      <c r="O55" s="36"/>
      <c r="P55" s="29" t="str">
        <f t="shared" si="5"/>
        <v/>
      </c>
      <c r="Q55" s="31"/>
      <c r="R55" s="31"/>
    </row>
    <row r="56" spans="1:18" ht="18" customHeight="1" x14ac:dyDescent="0.25">
      <c r="A56" s="20"/>
      <c r="B56" s="21"/>
      <c r="C56" s="22"/>
      <c r="D56" s="21"/>
      <c r="E56" s="21"/>
      <c r="F56" s="21"/>
      <c r="G56" s="23"/>
      <c r="H56" s="24"/>
      <c r="I56" s="25" t="str">
        <f t="shared" si="3"/>
        <v/>
      </c>
      <c r="J56" s="26"/>
      <c r="K56" s="27" t="str">
        <f t="shared" si="4"/>
        <v/>
      </c>
      <c r="L56" s="21"/>
      <c r="M56" s="21"/>
      <c r="N56" s="22"/>
      <c r="O56" s="28"/>
      <c r="P56" s="29" t="str">
        <f t="shared" si="5"/>
        <v/>
      </c>
      <c r="Q56" s="21"/>
      <c r="R56" s="21"/>
    </row>
    <row r="57" spans="1:18" ht="18" customHeight="1" x14ac:dyDescent="0.25">
      <c r="A57" s="30"/>
      <c r="B57" s="31"/>
      <c r="C57" s="32"/>
      <c r="D57" s="31"/>
      <c r="E57" s="31"/>
      <c r="F57" s="31"/>
      <c r="G57" s="33"/>
      <c r="H57" s="34"/>
      <c r="I57" s="25" t="str">
        <f t="shared" si="3"/>
        <v/>
      </c>
      <c r="J57" s="35"/>
      <c r="K57" s="27" t="str">
        <f t="shared" si="4"/>
        <v/>
      </c>
      <c r="L57" s="31"/>
      <c r="M57" s="31"/>
      <c r="N57" s="32"/>
      <c r="O57" s="36"/>
      <c r="P57" s="29" t="str">
        <f t="shared" si="5"/>
        <v/>
      </c>
      <c r="Q57" s="31"/>
      <c r="R57" s="31"/>
    </row>
    <row r="58" spans="1:18" ht="18" customHeight="1" x14ac:dyDescent="0.25">
      <c r="A58" s="20"/>
      <c r="B58" s="21"/>
      <c r="C58" s="22"/>
      <c r="D58" s="21"/>
      <c r="E58" s="21"/>
      <c r="F58" s="21"/>
      <c r="G58" s="23"/>
      <c r="H58" s="24"/>
      <c r="I58" s="25" t="str">
        <f t="shared" si="3"/>
        <v/>
      </c>
      <c r="J58" s="26"/>
      <c r="K58" s="27" t="str">
        <f t="shared" si="4"/>
        <v/>
      </c>
      <c r="L58" s="21"/>
      <c r="M58" s="21"/>
      <c r="N58" s="22"/>
      <c r="O58" s="28"/>
      <c r="P58" s="29" t="str">
        <f t="shared" si="5"/>
        <v/>
      </c>
      <c r="Q58" s="21"/>
      <c r="R58" s="21"/>
    </row>
    <row r="59" spans="1:18" ht="18" customHeight="1" x14ac:dyDescent="0.25">
      <c r="A59" s="30"/>
      <c r="B59" s="31"/>
      <c r="C59" s="32"/>
      <c r="D59" s="31"/>
      <c r="E59" s="31"/>
      <c r="F59" s="31"/>
      <c r="G59" s="33"/>
      <c r="H59" s="34"/>
      <c r="I59" s="25" t="str">
        <f t="shared" si="3"/>
        <v/>
      </c>
      <c r="J59" s="35"/>
      <c r="K59" s="27" t="str">
        <f t="shared" si="4"/>
        <v/>
      </c>
      <c r="L59" s="31"/>
      <c r="M59" s="31"/>
      <c r="N59" s="32"/>
      <c r="O59" s="36"/>
      <c r="P59" s="29" t="str">
        <f t="shared" si="5"/>
        <v/>
      </c>
      <c r="Q59" s="31"/>
      <c r="R59" s="31"/>
    </row>
    <row r="60" spans="1:18" ht="18" customHeight="1" x14ac:dyDescent="0.25">
      <c r="A60" s="20"/>
      <c r="B60" s="21"/>
      <c r="C60" s="22"/>
      <c r="D60" s="21"/>
      <c r="E60" s="21"/>
      <c r="F60" s="21"/>
      <c r="G60" s="23"/>
      <c r="H60" s="24"/>
      <c r="I60" s="25" t="str">
        <f t="shared" si="3"/>
        <v/>
      </c>
      <c r="J60" s="26"/>
      <c r="K60" s="27" t="str">
        <f t="shared" si="4"/>
        <v/>
      </c>
      <c r="L60" s="21"/>
      <c r="M60" s="21"/>
      <c r="N60" s="22"/>
      <c r="O60" s="28"/>
      <c r="P60" s="29" t="str">
        <f t="shared" si="5"/>
        <v/>
      </c>
      <c r="Q60" s="21"/>
      <c r="R60" s="21"/>
    </row>
  </sheetData>
  <autoFilter ref="A11:R60" xr:uid="{00000000-0009-0000-0000-000000000000}"/>
  <mergeCells count="14">
    <mergeCell ref="B9:D9"/>
    <mergeCell ref="F9:R9"/>
    <mergeCell ref="B6:D6"/>
    <mergeCell ref="J6:R6"/>
    <mergeCell ref="B7:D7"/>
    <mergeCell ref="F7:R7"/>
    <mergeCell ref="B8:D8"/>
    <mergeCell ref="F8:R8"/>
    <mergeCell ref="A1:R1"/>
    <mergeCell ref="A2:R2"/>
    <mergeCell ref="A4:D4"/>
    <mergeCell ref="F4:R4"/>
    <mergeCell ref="B5:D5"/>
    <mergeCell ref="F5:R5"/>
  </mergeCells>
  <conditionalFormatting sqref="N12:N60">
    <cfRule type="cellIs" dxfId="4" priority="2" operator="equal">
      <formula>"Gut"</formula>
    </cfRule>
    <cfRule type="cellIs" dxfId="3" priority="3" operator="equal">
      <formula>"Mittel"</formula>
    </cfRule>
    <cfRule type="cellIs" dxfId="2" priority="4" operator="equal">
      <formula>"Schlecht"</formula>
    </cfRule>
  </conditionalFormatting>
  <conditionalFormatting sqref="P12:P60">
    <cfRule type="expression" dxfId="1" priority="5">
      <formula>AND($P12&lt;&gt;"",$P12&lt;=TODAY())</formula>
    </cfRule>
    <cfRule type="expression" dxfId="0" priority="6">
      <formula>AND($P12&lt;&gt;"",$P12&lt;=TODAY()+30)</formula>
    </cfRule>
  </conditionalFormatting>
  <dataValidations count="2">
    <dataValidation type="decimal" operator="greaterThanOrEqual" allowBlank="1" errorTitle="Ungültige Eingabe" error="Bitte eine Zahl ≥ 0 eingeben." sqref="G12:H60" xr:uid="{00000000-0002-0000-0000-000006000000}">
      <formula1>0</formula1>
      <formula2>0</formula2>
    </dataValidation>
    <dataValidation type="whole" operator="greaterThanOrEqual" allowBlank="1" errorTitle="Ungültige Eingabe" error="Bitte eine ganze Zahl ≥ 0 eingeben." sqref="J12:J60" xr:uid="{00000000-0002-0000-0000-000007000000}">
      <formula1>0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errorTitle="Ungültige Eingabe" error="Bitte einen Wert aus der Liste wählen." promptTitle="Gebäude" prompt="Auswahl aus Liste „Gebäude“" xr:uid="{00000000-0002-0000-0000-000000000000}">
          <x14:formula1>
            <xm:f>Listen!$A$5:$A$14</xm:f>
          </x14:formula1>
          <x14:formula2>
            <xm:f>0</xm:f>
          </x14:formula2>
          <xm:sqref>B12:B60</xm:sqref>
        </x14:dataValidation>
        <x14:dataValidation type="list" allowBlank="1" errorTitle="Ungültige Eingabe" error="Bitte einen Wert aus der Liste wählen." promptTitle="Etage" prompt="Auswahl aus Liste „Etage“" xr:uid="{00000000-0002-0000-0000-000001000000}">
          <x14:formula1>
            <xm:f>Listen!$B$5:$B$14</xm:f>
          </x14:formula1>
          <x14:formula2>
            <xm:f>0</xm:f>
          </x14:formula2>
          <xm:sqref>C12:C60</xm:sqref>
        </x14:dataValidation>
        <x14:dataValidation type="list" allowBlank="1" errorTitle="Ungültige Eingabe" error="Bitte einen Wert aus der Liste wählen." promptTitle="Nutzungsart" prompt="Auswahl aus Liste „Nutzungsart“" xr:uid="{00000000-0002-0000-0000-000002000000}">
          <x14:formula1>
            <xm:f>Listen!$C$5:$C$18</xm:f>
          </x14:formula1>
          <x14:formula2>
            <xm:f>0</xm:f>
          </x14:formula2>
          <xm:sqref>E12:E60</xm:sqref>
        </x14:dataValidation>
        <x14:dataValidation type="list" allowBlank="1" errorTitle="Ungültige Eingabe" error="Bitte einen Wert aus der Liste wählen." promptTitle="Abteilung" prompt="Auswahl aus Liste „Abteilung“" xr:uid="{00000000-0002-0000-0000-000003000000}">
          <x14:formula1>
            <xm:f>Listen!$D$5:$D$18</xm:f>
          </x14:formula1>
          <x14:formula2>
            <xm:f>0</xm:f>
          </x14:formula2>
          <xm:sqref>F12:F60</xm:sqref>
        </x14:dataValidation>
        <x14:dataValidation type="list" allowBlank="1" errorTitle="Ungültige Eingabe" error="Bitte einen Wert aus der Liste wählen." promptTitle="Bodenbelag" prompt="Auswahl aus Liste „Bodenbelag“" xr:uid="{00000000-0002-0000-0000-000004000000}">
          <x14:formula1>
            <xm:f>Listen!$E$5:$E$18</xm:f>
          </x14:formula1>
          <x14:formula2>
            <xm:f>0</xm:f>
          </x14:formula2>
          <xm:sqref>L12:L60</xm:sqref>
        </x14:dataValidation>
        <x14:dataValidation type="list" allowBlank="1" errorTitle="Ungültige Eingabe" error="Bitte einen Wert aus der Liste wählen." promptTitle="Zustand" prompt="Auswahl aus Liste „Zustand“" xr:uid="{00000000-0002-0000-0000-000005000000}">
          <x14:formula1>
            <xm:f>Listen!$F$5:$F$7</xm:f>
          </x14:formula1>
          <x14:formula2>
            <xm:f>0</xm:f>
          </x14:formula2>
          <xm:sqref>N12:N60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showGridLines="0" zoomScaleNormal="100" workbookViewId="0"/>
  </sheetViews>
  <sheetFormatPr baseColWidth="10" defaultColWidth="8.7109375" defaultRowHeight="15" x14ac:dyDescent="0.25"/>
  <cols>
    <col min="1" max="1" width="20" customWidth="1"/>
    <col min="2" max="2" width="13" customWidth="1"/>
    <col min="3" max="3" width="15" customWidth="1"/>
    <col min="4" max="4" width="13" customWidth="1"/>
    <col min="5" max="5" width="3" customWidth="1"/>
    <col min="6" max="6" width="18" customWidth="1"/>
    <col min="7" max="7" width="12" customWidth="1"/>
    <col min="8" max="8" width="13" customWidth="1"/>
  </cols>
  <sheetData>
    <row r="1" spans="1:8" ht="33.75" customHeight="1" x14ac:dyDescent="0.25">
      <c r="A1" s="8" t="s">
        <v>126</v>
      </c>
      <c r="B1" s="8"/>
      <c r="C1" s="8"/>
      <c r="D1" s="8"/>
      <c r="E1" s="8"/>
      <c r="F1" s="8"/>
      <c r="G1" s="8"/>
      <c r="H1" s="8"/>
    </row>
    <row r="2" spans="1:8" ht="15.75" customHeight="1" x14ac:dyDescent="0.25">
      <c r="A2" s="7" t="s">
        <v>127</v>
      </c>
      <c r="B2" s="7"/>
      <c r="C2" s="7"/>
      <c r="D2" s="7"/>
      <c r="E2" s="7"/>
      <c r="F2" s="7"/>
      <c r="G2" s="7"/>
      <c r="H2" s="7"/>
    </row>
    <row r="3" spans="1:8" ht="6" customHeight="1" x14ac:dyDescent="0.25"/>
    <row r="4" spans="1:8" ht="15.75" customHeight="1" x14ac:dyDescent="0.25">
      <c r="A4" s="6" t="s">
        <v>128</v>
      </c>
      <c r="B4" s="6"/>
      <c r="C4" s="6" t="s">
        <v>129</v>
      </c>
      <c r="D4" s="6"/>
      <c r="F4" s="6" t="s">
        <v>130</v>
      </c>
      <c r="G4" s="6"/>
    </row>
    <row r="5" spans="1:8" ht="30" customHeight="1" x14ac:dyDescent="0.25">
      <c r="A5" s="5">
        <f>COUNTA(Raumbuch!$A$12:$A$60)</f>
        <v>16</v>
      </c>
      <c r="B5" s="5"/>
      <c r="C5" s="4">
        <f>SUM(Raumbuch!$G$12:$G$60)</f>
        <v>550</v>
      </c>
      <c r="D5" s="4"/>
      <c r="F5" s="4">
        <f>SUM(Raumbuch!$I$12:$I$60)</f>
        <v>1904.7999999999997</v>
      </c>
      <c r="G5" s="4"/>
    </row>
    <row r="7" spans="1:8" ht="15.75" customHeight="1" x14ac:dyDescent="0.25">
      <c r="A7" s="6" t="s">
        <v>131</v>
      </c>
      <c r="B7" s="6"/>
      <c r="C7" s="6" t="s">
        <v>132</v>
      </c>
      <c r="D7" s="6"/>
      <c r="F7" s="6" t="s">
        <v>133</v>
      </c>
      <c r="G7" s="6"/>
    </row>
    <row r="8" spans="1:8" ht="30" customHeight="1" x14ac:dyDescent="0.25">
      <c r="A8" s="4">
        <f>IFERROR(SUM(Raumbuch!$G$12:$G$60)/COUNTA(Raumbuch!$A$12:$A$60),0)</f>
        <v>34.375</v>
      </c>
      <c r="B8" s="4"/>
      <c r="C8" s="5">
        <f>SUMPRODUCT(--(COUNTIF(Raumbuch!$B$12:$B$60,$A$12:$A$14)&gt;0))</f>
        <v>2</v>
      </c>
      <c r="D8" s="5"/>
      <c r="F8" s="5">
        <f ca="1">COUNTIF(Raumbuch!$P$12:$P$60,"&lt;="&amp;TODAY())</f>
        <v>5</v>
      </c>
      <c r="G8" s="5"/>
    </row>
    <row r="9" spans="1:8" ht="6" customHeight="1" x14ac:dyDescent="0.25"/>
    <row r="10" spans="1:8" ht="19.5" customHeight="1" x14ac:dyDescent="0.25">
      <c r="A10" s="3" t="s">
        <v>134</v>
      </c>
      <c r="B10" s="3"/>
      <c r="C10" s="3"/>
      <c r="D10" s="3"/>
      <c r="F10" s="3" t="s">
        <v>135</v>
      </c>
      <c r="G10" s="3"/>
      <c r="H10" s="3"/>
    </row>
    <row r="11" spans="1:8" ht="18" customHeight="1" x14ac:dyDescent="0.25">
      <c r="A11" s="37" t="s">
        <v>23</v>
      </c>
      <c r="B11" s="38" t="s">
        <v>136</v>
      </c>
      <c r="C11" s="39" t="s">
        <v>137</v>
      </c>
      <c r="D11" s="38" t="s">
        <v>138</v>
      </c>
      <c r="F11" s="37" t="s">
        <v>35</v>
      </c>
      <c r="G11" s="38" t="s">
        <v>136</v>
      </c>
      <c r="H11" s="39" t="s">
        <v>137</v>
      </c>
    </row>
    <row r="12" spans="1:8" x14ac:dyDescent="0.25">
      <c r="A12" s="40" t="s">
        <v>41</v>
      </c>
      <c r="B12" s="41">
        <f>COUNTIF(Raumbuch!$B$12:$B$60,$A12)</f>
        <v>10</v>
      </c>
      <c r="C12" s="42">
        <f>SUMIF(Raumbuch!$B$12:$B$60,$A12,Raumbuch!$G$12:$G$60)</f>
        <v>275</v>
      </c>
      <c r="D12" s="43">
        <f>IFERROR($C12/$C$15,0)</f>
        <v>0.5</v>
      </c>
      <c r="F12" s="44" t="s">
        <v>9</v>
      </c>
      <c r="G12" s="45">
        <f>COUNTIF(Raumbuch!$N$12:$N$60,$F12)</f>
        <v>10</v>
      </c>
      <c r="H12" s="46">
        <f>SUMIF(Raumbuch!$N$12:$N$60,$F12,Raumbuch!$G$12:$G$60)</f>
        <v>325</v>
      </c>
    </row>
    <row r="13" spans="1:8" x14ac:dyDescent="0.25">
      <c r="A13" s="47" t="s">
        <v>102</v>
      </c>
      <c r="B13" s="45">
        <f>COUNTIF(Raumbuch!$B$12:$B$60,$A13)</f>
        <v>6</v>
      </c>
      <c r="C13" s="46">
        <f>SUMIF(Raumbuch!$B$12:$B$60,$A13,Raumbuch!$G$12:$G$60)</f>
        <v>275</v>
      </c>
      <c r="D13" s="48">
        <f>IFERROR($C13/$C$15,0)</f>
        <v>0.5</v>
      </c>
      <c r="F13" s="49" t="s">
        <v>10</v>
      </c>
      <c r="G13" s="45">
        <f>COUNTIF(Raumbuch!$N$12:$N$60,$F13)</f>
        <v>5</v>
      </c>
      <c r="H13" s="46">
        <f>SUMIF(Raumbuch!$N$12:$N$60,$F13,Raumbuch!$G$12:$G$60)</f>
        <v>211</v>
      </c>
    </row>
    <row r="14" spans="1:8" x14ac:dyDescent="0.25">
      <c r="A14" s="40" t="s">
        <v>139</v>
      </c>
      <c r="B14" s="41">
        <f>COUNTIF(Raumbuch!$B$12:$B$60,$A14)</f>
        <v>0</v>
      </c>
      <c r="C14" s="42">
        <f>SUMIF(Raumbuch!$B$12:$B$60,$A14,Raumbuch!$G$12:$G$60)</f>
        <v>0</v>
      </c>
      <c r="D14" s="43">
        <f>IFERROR($C14/$C$15,0)</f>
        <v>0</v>
      </c>
      <c r="F14" s="50" t="s">
        <v>11</v>
      </c>
      <c r="G14" s="45">
        <f>COUNTIF(Raumbuch!$N$12:$N$60,$F14)</f>
        <v>1</v>
      </c>
      <c r="H14" s="46">
        <f>SUMIF(Raumbuch!$N$12:$N$60,$F14,Raumbuch!$G$12:$G$60)</f>
        <v>14</v>
      </c>
    </row>
    <row r="15" spans="1:8" x14ac:dyDescent="0.25">
      <c r="A15" s="51" t="s">
        <v>140</v>
      </c>
      <c r="B15" s="52">
        <f>SUM(B12:B14)</f>
        <v>16</v>
      </c>
      <c r="C15" s="53">
        <f>SUM(C12:C14)</f>
        <v>550</v>
      </c>
      <c r="D15" s="54">
        <f>IFERROR(C15/C15,0)</f>
        <v>1</v>
      </c>
      <c r="F15" s="51" t="s">
        <v>140</v>
      </c>
      <c r="G15" s="52">
        <f>SUM(G12:G14)</f>
        <v>16</v>
      </c>
      <c r="H15" s="53">
        <f>SUM(H12:H14)</f>
        <v>550</v>
      </c>
    </row>
    <row r="17" spans="1:8" ht="19.5" customHeight="1" x14ac:dyDescent="0.25">
      <c r="A17" s="3" t="s">
        <v>141</v>
      </c>
      <c r="B17" s="3"/>
      <c r="C17" s="3"/>
      <c r="D17" s="3"/>
    </row>
    <row r="18" spans="1:8" ht="18" customHeight="1" x14ac:dyDescent="0.25">
      <c r="A18" s="37" t="s">
        <v>26</v>
      </c>
      <c r="B18" s="38" t="s">
        <v>136</v>
      </c>
      <c r="C18" s="39" t="s">
        <v>137</v>
      </c>
      <c r="D18" s="38" t="s">
        <v>138</v>
      </c>
    </row>
    <row r="19" spans="1:8" x14ac:dyDescent="0.25">
      <c r="A19" s="47" t="s">
        <v>73</v>
      </c>
      <c r="B19" s="45">
        <f>COUNTIF(Raumbuch!$E$12:$E$60,$A19)</f>
        <v>3</v>
      </c>
      <c r="C19" s="46">
        <f>SUMIF(Raumbuch!$E$12:$E$60,$A19,Raumbuch!$G$12:$G$60)</f>
        <v>104.5</v>
      </c>
      <c r="D19" s="48">
        <f t="shared" ref="D19:D28" si="0">IFERROR($C19/$C$29,0)</f>
        <v>0.19</v>
      </c>
    </row>
    <row r="20" spans="1:8" x14ac:dyDescent="0.25">
      <c r="A20" s="40" t="s">
        <v>51</v>
      </c>
      <c r="B20" s="41">
        <f>COUNTIF(Raumbuch!$E$12:$E$60,$A20)</f>
        <v>2</v>
      </c>
      <c r="C20" s="42">
        <f>SUMIF(Raumbuch!$E$12:$E$60,$A20,Raumbuch!$G$12:$G$60)</f>
        <v>68.5</v>
      </c>
      <c r="D20" s="43">
        <f t="shared" si="0"/>
        <v>0.12454545454545454</v>
      </c>
    </row>
    <row r="21" spans="1:8" x14ac:dyDescent="0.25">
      <c r="A21" s="47" t="s">
        <v>116</v>
      </c>
      <c r="B21" s="45">
        <f>COUNTIF(Raumbuch!$E$12:$E$60,$A21)</f>
        <v>1</v>
      </c>
      <c r="C21" s="46">
        <f>SUMIF(Raumbuch!$E$12:$E$60,$A21,Raumbuch!$G$12:$G$60)</f>
        <v>48</v>
      </c>
      <c r="D21" s="48">
        <f t="shared" si="0"/>
        <v>8.727272727272728E-2</v>
      </c>
    </row>
    <row r="22" spans="1:8" x14ac:dyDescent="0.25">
      <c r="A22" s="40" t="s">
        <v>88</v>
      </c>
      <c r="B22" s="41">
        <f>COUNTIF(Raumbuch!$E$12:$E$60,$A22)</f>
        <v>2</v>
      </c>
      <c r="C22" s="42">
        <f>SUMIF(Raumbuch!$E$12:$E$60,$A22,Raumbuch!$G$12:$G$60)</f>
        <v>136</v>
      </c>
      <c r="D22" s="43">
        <f t="shared" si="0"/>
        <v>0.24727272727272728</v>
      </c>
    </row>
    <row r="23" spans="1:8" x14ac:dyDescent="0.25">
      <c r="A23" s="47" t="s">
        <v>57</v>
      </c>
      <c r="B23" s="45">
        <f>COUNTIF(Raumbuch!$E$12:$E$60,$A23)</f>
        <v>2</v>
      </c>
      <c r="C23" s="46">
        <f>SUMIF(Raumbuch!$E$12:$E$60,$A23,Raumbuch!$G$12:$G$60)</f>
        <v>42</v>
      </c>
      <c r="D23" s="48">
        <f t="shared" si="0"/>
        <v>7.636363636363637E-2</v>
      </c>
    </row>
    <row r="24" spans="1:8" x14ac:dyDescent="0.25">
      <c r="A24" s="40" t="s">
        <v>65</v>
      </c>
      <c r="B24" s="41">
        <f>COUNTIF(Raumbuch!$E$12:$E$60,$A24)</f>
        <v>3</v>
      </c>
      <c r="C24" s="42">
        <f>SUMIF(Raumbuch!$E$12:$E$60,$A24,Raumbuch!$G$12:$G$60)</f>
        <v>37</v>
      </c>
      <c r="D24" s="43">
        <f t="shared" si="0"/>
        <v>6.7272727272727276E-2</v>
      </c>
    </row>
    <row r="25" spans="1:8" x14ac:dyDescent="0.25">
      <c r="A25" s="47" t="s">
        <v>111</v>
      </c>
      <c r="B25" s="45">
        <f>COUNTIF(Raumbuch!$E$12:$E$60,$A25)</f>
        <v>1</v>
      </c>
      <c r="C25" s="46">
        <f>SUMIF(Raumbuch!$E$12:$E$60,$A25,Raumbuch!$G$12:$G$60)</f>
        <v>14</v>
      </c>
      <c r="D25" s="48">
        <f t="shared" si="0"/>
        <v>2.5454545454545455E-2</v>
      </c>
    </row>
    <row r="26" spans="1:8" x14ac:dyDescent="0.25">
      <c r="A26" s="40" t="s">
        <v>44</v>
      </c>
      <c r="B26" s="41">
        <f>COUNTIF(Raumbuch!$E$12:$E$60,$A26)</f>
        <v>1</v>
      </c>
      <c r="C26" s="42">
        <f>SUMIF(Raumbuch!$E$12:$E$60,$A26,Raumbuch!$G$12:$G$60)</f>
        <v>45</v>
      </c>
      <c r="D26" s="43">
        <f t="shared" si="0"/>
        <v>8.1818181818181818E-2</v>
      </c>
    </row>
    <row r="27" spans="1:8" x14ac:dyDescent="0.25">
      <c r="A27" s="47" t="s">
        <v>107</v>
      </c>
      <c r="B27" s="45">
        <f>COUNTIF(Raumbuch!$E$12:$E$60,$A27)</f>
        <v>1</v>
      </c>
      <c r="C27" s="46">
        <f>SUMIF(Raumbuch!$E$12:$E$60,$A27,Raumbuch!$G$12:$G$60)</f>
        <v>55</v>
      </c>
      <c r="D27" s="48">
        <f t="shared" si="0"/>
        <v>0.1</v>
      </c>
    </row>
    <row r="28" spans="1:8" x14ac:dyDescent="0.25">
      <c r="A28" s="40" t="s">
        <v>142</v>
      </c>
      <c r="B28" s="41">
        <f>COUNTIF(Raumbuch!$E$12:$E$60,$A28)</f>
        <v>0</v>
      </c>
      <c r="C28" s="42">
        <f>SUMIF(Raumbuch!$E$12:$E$60,$A28,Raumbuch!$G$12:$G$60)</f>
        <v>0</v>
      </c>
      <c r="D28" s="43">
        <f t="shared" si="0"/>
        <v>0</v>
      </c>
    </row>
    <row r="29" spans="1:8" x14ac:dyDescent="0.25">
      <c r="A29" s="51" t="s">
        <v>140</v>
      </c>
      <c r="B29" s="52">
        <f>SUM(B19:B28)</f>
        <v>16</v>
      </c>
      <c r="C29" s="53">
        <f>SUM(C19:C28)</f>
        <v>550</v>
      </c>
      <c r="D29" s="54">
        <f>IFERROR(C29/C29,0)</f>
        <v>1</v>
      </c>
    </row>
    <row r="31" spans="1:8" ht="15" customHeight="1" x14ac:dyDescent="0.25">
      <c r="A31" s="2" t="s">
        <v>143</v>
      </c>
      <c r="B31" s="2"/>
      <c r="C31" s="2"/>
      <c r="D31" s="2"/>
      <c r="E31" s="2"/>
      <c r="F31" s="2"/>
      <c r="G31" s="2"/>
      <c r="H31" s="2"/>
    </row>
  </sheetData>
  <mergeCells count="18">
    <mergeCell ref="A17:D17"/>
    <mergeCell ref="A31:H31"/>
    <mergeCell ref="A8:B8"/>
    <mergeCell ref="C8:D8"/>
    <mergeCell ref="F8:G8"/>
    <mergeCell ref="A10:D10"/>
    <mergeCell ref="F10:H10"/>
    <mergeCell ref="A5:B5"/>
    <mergeCell ref="C5:D5"/>
    <mergeCell ref="F5:G5"/>
    <mergeCell ref="A7:B7"/>
    <mergeCell ref="C7:D7"/>
    <mergeCell ref="F7:G7"/>
    <mergeCell ref="A1:H1"/>
    <mergeCell ref="A2:H2"/>
    <mergeCell ref="A4:B4"/>
    <mergeCell ref="C4:D4"/>
    <mergeCell ref="F4:G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showGridLines="0" zoomScaleNormal="100" workbookViewId="0"/>
  </sheetViews>
  <sheetFormatPr baseColWidth="10" defaultColWidth="8.7109375" defaultRowHeight="15" x14ac:dyDescent="0.25"/>
  <cols>
    <col min="1" max="6" width="17" customWidth="1"/>
  </cols>
  <sheetData>
    <row r="1" spans="1:6" ht="17.25" x14ac:dyDescent="0.3">
      <c r="A1" s="1" t="s">
        <v>144</v>
      </c>
      <c r="B1" s="1"/>
      <c r="C1" s="1"/>
      <c r="D1" s="1"/>
      <c r="E1" s="1"/>
      <c r="F1" s="1"/>
    </row>
    <row r="2" spans="1:6" ht="15" customHeight="1" x14ac:dyDescent="0.25">
      <c r="A2" s="2" t="s">
        <v>145</v>
      </c>
      <c r="B2" s="2"/>
      <c r="C2" s="2"/>
      <c r="D2" s="2"/>
      <c r="E2" s="2"/>
      <c r="F2" s="2"/>
    </row>
    <row r="4" spans="1:6" ht="19.5" customHeight="1" x14ac:dyDescent="0.25">
      <c r="A4" s="55" t="s">
        <v>23</v>
      </c>
      <c r="B4" s="55" t="s">
        <v>24</v>
      </c>
      <c r="C4" s="55" t="s">
        <v>26</v>
      </c>
      <c r="D4" s="55" t="s">
        <v>27</v>
      </c>
      <c r="E4" s="55" t="s">
        <v>33</v>
      </c>
      <c r="F4" s="55" t="s">
        <v>35</v>
      </c>
    </row>
    <row r="5" spans="1:6" x14ac:dyDescent="0.25">
      <c r="A5" s="56" t="s">
        <v>41</v>
      </c>
      <c r="B5" s="56" t="s">
        <v>63</v>
      </c>
      <c r="C5" s="56" t="s">
        <v>73</v>
      </c>
      <c r="D5" s="56" t="s">
        <v>45</v>
      </c>
      <c r="E5" s="56" t="s">
        <v>52</v>
      </c>
      <c r="F5" s="56" t="s">
        <v>9</v>
      </c>
    </row>
    <row r="6" spans="1:6" x14ac:dyDescent="0.25">
      <c r="A6" s="56" t="s">
        <v>102</v>
      </c>
      <c r="B6" s="56" t="s">
        <v>42</v>
      </c>
      <c r="C6" s="56" t="s">
        <v>51</v>
      </c>
      <c r="D6" s="56" t="s">
        <v>74</v>
      </c>
      <c r="E6" s="56" t="s">
        <v>46</v>
      </c>
      <c r="F6" s="56" t="s">
        <v>10</v>
      </c>
    </row>
    <row r="7" spans="1:6" x14ac:dyDescent="0.25">
      <c r="A7" s="56" t="s">
        <v>139</v>
      </c>
      <c r="B7" s="56" t="s">
        <v>71</v>
      </c>
      <c r="C7" s="56" t="s">
        <v>116</v>
      </c>
      <c r="D7" s="56" t="s">
        <v>94</v>
      </c>
      <c r="E7" s="56" t="s">
        <v>99</v>
      </c>
      <c r="F7" s="56" t="s">
        <v>11</v>
      </c>
    </row>
    <row r="8" spans="1:6" x14ac:dyDescent="0.25">
      <c r="B8" s="56" t="s">
        <v>92</v>
      </c>
      <c r="C8" s="56" t="s">
        <v>88</v>
      </c>
      <c r="D8" s="56" t="s">
        <v>82</v>
      </c>
      <c r="E8" s="56" t="s">
        <v>83</v>
      </c>
    </row>
    <row r="9" spans="1:6" x14ac:dyDescent="0.25">
      <c r="B9" s="56" t="s">
        <v>146</v>
      </c>
      <c r="C9" s="56" t="s">
        <v>57</v>
      </c>
      <c r="D9" s="56" t="s">
        <v>117</v>
      </c>
      <c r="E9" s="56" t="s">
        <v>121</v>
      </c>
    </row>
    <row r="10" spans="1:6" x14ac:dyDescent="0.25">
      <c r="B10" s="56" t="s">
        <v>147</v>
      </c>
      <c r="C10" s="56" t="s">
        <v>65</v>
      </c>
      <c r="D10" s="56" t="s">
        <v>104</v>
      </c>
      <c r="E10" s="56" t="s">
        <v>66</v>
      </c>
    </row>
    <row r="11" spans="1:6" x14ac:dyDescent="0.25">
      <c r="C11" s="56" t="s">
        <v>111</v>
      </c>
      <c r="D11" s="56" t="s">
        <v>65</v>
      </c>
      <c r="E11" s="56" t="s">
        <v>148</v>
      </c>
    </row>
    <row r="12" spans="1:6" x14ac:dyDescent="0.25">
      <c r="C12" s="56" t="s">
        <v>44</v>
      </c>
      <c r="D12" s="56" t="s">
        <v>98</v>
      </c>
      <c r="E12" s="56" t="s">
        <v>149</v>
      </c>
    </row>
    <row r="13" spans="1:6" x14ac:dyDescent="0.25">
      <c r="C13" s="56" t="s">
        <v>107</v>
      </c>
      <c r="D13" s="56" t="s">
        <v>58</v>
      </c>
      <c r="E13" s="56" t="s">
        <v>142</v>
      </c>
    </row>
    <row r="14" spans="1:6" x14ac:dyDescent="0.25">
      <c r="C14" s="56" t="s">
        <v>142</v>
      </c>
    </row>
  </sheetData>
  <mergeCells count="2">
    <mergeCell ref="A1:F1"/>
    <mergeCell ref="A2:F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Raumbuch</vt:lpstr>
      <vt:lpstr>Übersicht</vt:lpstr>
      <vt:lpstr>Listen</vt:lpstr>
      <vt:lpstr>Raumbuch!Drucktitel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2026-08-22T05:55:14Z</dcterms:created>
  <dcterms:modified xsi:type="dcterms:W3CDTF">2026-08-22T06:03:28Z</dcterms:modified>
  <dc:language>en-US</dc:language>
</cp:coreProperties>
</file>