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Schmerzverlauf" sheetId="2" state="visible" r:id="rId4"/>
    <sheet name="Medikamente" sheetId="3" state="visible" r:id="rId5"/>
    <sheet name="Stammdaten" sheetId="4" state="visible" r:id="rId6"/>
  </sheets>
  <definedNames>
    <definedName function="false" hidden="false" localSheetId="2" name="_xlnm.Print_Area" vbProcedure="false">Medikamente!$A$1:$K$38</definedName>
    <definedName function="false" hidden="false" localSheetId="2" name="_xlnm.Print_Titles" vbProcedure="false">Medikamente!$7:$7</definedName>
    <definedName function="false" hidden="true" localSheetId="2" name="_xlnm._FilterDatabase" vbProcedure="false">Medikamente!$B$7:$J$38</definedName>
    <definedName function="false" hidden="false" localSheetId="1" name="_xlnm.Print_Area" vbProcedure="false">Schmerzverlauf!$A$1:$O$53</definedName>
    <definedName function="false" hidden="false" localSheetId="1" name="_xlnm.Print_Titles" vbProcedure="false">Schmerzverlauf!$7:$7</definedName>
    <definedName function="false" hidden="true" localSheetId="1" name="_xlnm._FilterDatabase" vbProcedure="false">Schmerzverlauf!$B$7:$N$53</definedName>
    <definedName function="false" hidden="false" localSheetId="3" name="_xlnm.Print_Area" vbProcedure="false">Stammdaten!$A$1:$H$22</definedName>
    <definedName function="false" hidden="false" localSheetId="0" name="_xlnm.Print_Area" vbProcedure="false">Übersicht!$A$1:$J$38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<sst xmlns="http://schemas.openxmlformats.org/spreadsheetml/2006/main" count="237" uniqueCount="166">
  <si>
    <t xml:space="preserve">SCHMERZTAGEBUCH</t>
  </si>
  <si>
    <t xml:space="preserve">Persönliche Schmerzdokumentation  ·  Auswertung &amp; Verlauf  ·  Vorlage 2026</t>
  </si>
  <si>
    <t xml:space="preserve">ANGABEN ZUR PERSON &amp; ZEITRAUM</t>
  </si>
  <si>
    <t xml:space="preserve">Name</t>
  </si>
  <si>
    <t xml:space="preserve">M. Sample</t>
  </si>
  <si>
    <t xml:space="preserve">Geburtsdatum</t>
  </si>
  <si>
    <t xml:space="preserve">Dokumentiert seit</t>
  </si>
  <si>
    <t xml:space="preserve">Behandelnde Praxis</t>
  </si>
  <si>
    <t xml:space="preserve">Hausarztpraxis Beispielstadt</t>
  </si>
  <si>
    <t xml:space="preserve">Hauptbeschwerde</t>
  </si>
  <si>
    <t xml:space="preserve">wiederkehrende Kopf- und Nackenschmerzen</t>
  </si>
  <si>
    <t xml:space="preserve">Diagnose (falls bekannt)</t>
  </si>
  <si>
    <t xml:space="preserve">noch in Abklärung</t>
  </si>
  <si>
    <t xml:space="preserve">Einträge gesamt</t>
  </si>
  <si>
    <t xml:space="preserve">Ø Schmerzstärke (NRS)</t>
  </si>
  <si>
    <t xml:space="preserve">Höchstwert (NRS)</t>
  </si>
  <si>
    <t xml:space="preserve">Schmerzfreie Tage (NRS 0)</t>
  </si>
  <si>
    <t xml:space="preserve">Tage mit starkem Schmerz (≥7)</t>
  </si>
  <si>
    <t xml:space="preserve">Medikamenten-Einnahmen</t>
  </si>
  <si>
    <t xml:space="preserve">VERTEILUNG DER SCHMERZSTÄRKE  (Anzahl Einträge je NRS-Wert)</t>
  </si>
  <si>
    <t xml:space="preserve">Kategorie</t>
  </si>
  <si>
    <t xml:space="preserve">Bereich (NRS)</t>
  </si>
  <si>
    <t xml:space="preserve">Anzahl Einträge</t>
  </si>
  <si>
    <t xml:space="preserve">Anteil</t>
  </si>
  <si>
    <t xml:space="preserve">Kein / leicht</t>
  </si>
  <si>
    <t xml:space="preserve">0 – 2</t>
  </si>
  <si>
    <t xml:space="preserve">Mäßig</t>
  </si>
  <si>
    <t xml:space="preserve">3 – 4</t>
  </si>
  <si>
    <t xml:space="preserve">Mittel</t>
  </si>
  <si>
    <t xml:space="preserve">5 – 6</t>
  </si>
  <si>
    <t xml:space="preserve">Stark</t>
  </si>
  <si>
    <t xml:space="preserve">7 – 8</t>
  </si>
  <si>
    <t xml:space="preserve">Sehr stark</t>
  </si>
  <si>
    <t xml:space="preserve">9 – 10</t>
  </si>
  <si>
    <t xml:space="preserve">SCHMERZ NACH KÖRPERREGION</t>
  </si>
  <si>
    <t xml:space="preserve">Körperregion</t>
  </si>
  <si>
    <t xml:space="preserve">Einträge</t>
  </si>
  <si>
    <t xml:space="preserve">Ø Stärke (NRS)</t>
  </si>
  <si>
    <t xml:space="preserve">Höchststärke</t>
  </si>
  <si>
    <t xml:space="preserve">Kopf</t>
  </si>
  <si>
    <t xml:space="preserve">Nacken / HWS</t>
  </si>
  <si>
    <t xml:space="preserve">Rücken (unterer)</t>
  </si>
  <si>
    <t xml:space="preserve">Schulter</t>
  </si>
  <si>
    <t xml:space="preserve">Knie</t>
  </si>
  <si>
    <t xml:space="preserve">HINWEISE</t>
  </si>
  <si>
    <t xml:space="preserve">•   Sandfarbene Felder sind Eingabefelder. Weiße Felder in kursiver Schrift berechnen sich automatisch – bitte nicht überschreiben.</t>
  </si>
  <si>
    <t xml:space="preserve">•   Die Auswertung greift auf das Blatt „Schmerzverlauf“ zu. Körperregionen bitte über die Auswahlliste eingeben, damit die Statistik korrekt zählt.</t>
  </si>
  <si>
    <t xml:space="preserve">•   NRS = Numerische Rating-Skala von 0 (kein Schmerz) bis 10 (stärkster vorstellbarer Schmerz). Die Skalen sind im Blatt „Stammdaten“ erläutert.</t>
  </si>
  <si>
    <t xml:space="preserve">•   Dieses Tagebuch dient der Dokumentation und ersetzt keine ärztliche Beratung. Bitte die Aufzeichnungen mit der behandelnden Praxis besprechen.</t>
  </si>
  <si>
    <t xml:space="preserve">•   Alle Namen und Werte in dieser Vorlage sind Beispieldaten und müssen ersetzt werden.</t>
  </si>
  <si>
    <t xml:space="preserve">SCHMERZVERLAUF</t>
  </si>
  <si>
    <t xml:space="preserve">Nr.</t>
  </si>
  <si>
    <t xml:space="preserve">Datum</t>
  </si>
  <si>
    <t xml:space="preserve">Wochentag</t>
  </si>
  <si>
    <t xml:space="preserve">Uhrzeit</t>
  </si>
  <si>
    <t xml:space="preserve">NRS 0–10</t>
  </si>
  <si>
    <t xml:space="preserve">Schmerzart</t>
  </si>
  <si>
    <t xml:space="preserve">Dauer</t>
  </si>
  <si>
    <t xml:space="preserve">Auslöser / Trigger</t>
  </si>
  <si>
    <t xml:space="preserve">Begleitsymptome</t>
  </si>
  <si>
    <t xml:space="preserve">Medikament / Maßnahme</t>
  </si>
  <si>
    <t xml:space="preserve">Wirkung</t>
  </si>
  <si>
    <t xml:space="preserve">Notiz</t>
  </si>
  <si>
    <t xml:space="preserve">pochend</t>
  </si>
  <si>
    <t xml:space="preserve">2 Std</t>
  </si>
  <si>
    <t xml:space="preserve">wenig Schlaf</t>
  </si>
  <si>
    <t xml:space="preserve">Lichtempfindlichkeit</t>
  </si>
  <si>
    <t xml:space="preserve">Ibuprofen 400 mg</t>
  </si>
  <si>
    <t xml:space="preserve">gut</t>
  </si>
  <si>
    <t xml:space="preserve">morgens nach dem Aufstehen</t>
  </si>
  <si>
    <t xml:space="preserve">ziehend</t>
  </si>
  <si>
    <t xml:space="preserve">1 Std</t>
  </si>
  <si>
    <t xml:space="preserve">langes Sitzen am PC</t>
  </si>
  <si>
    <t xml:space="preserve">Verspannung</t>
  </si>
  <si>
    <t xml:space="preserve">Wärmepflaster</t>
  </si>
  <si>
    <t xml:space="preserve">mäßig</t>
  </si>
  <si>
    <t xml:space="preserve">nach der Arbeit</t>
  </si>
  <si>
    <t xml:space="preserve">4 Std</t>
  </si>
  <si>
    <t xml:space="preserve">Stress, Termine</t>
  </si>
  <si>
    <t xml:space="preserve">Übelkeit, Lichtscheu</t>
  </si>
  <si>
    <t xml:space="preserve">Ibuprofen 600 mg</t>
  </si>
  <si>
    <t xml:space="preserve">migräneartig, Rückzug ins Dunkle</t>
  </si>
  <si>
    <t xml:space="preserve">dumpf</t>
  </si>
  <si>
    <t xml:space="preserve">halber Tag</t>
  </si>
  <si>
    <t xml:space="preserve">schweres Heben</t>
  </si>
  <si>
    <t xml:space="preserve">Steifheit</t>
  </si>
  <si>
    <t xml:space="preserve">Dehnübungen</t>
  </si>
  <si>
    <t xml:space="preserve">besserte sich mit Bewegung</t>
  </si>
  <si>
    <t xml:space="preserve">3 Std</t>
  </si>
  <si>
    <t xml:space="preserve">Zugluft</t>
  </si>
  <si>
    <t xml:space="preserve">Kopfdruck</t>
  </si>
  <si>
    <t xml:space="preserve">Wärme, Magnesium</t>
  </si>
  <si>
    <t xml:space="preserve">abends vor dem Schlafen</t>
  </si>
  <si>
    <t xml:space="preserve">—</t>
  </si>
  <si>
    <t xml:space="preserve">keine</t>
  </si>
  <si>
    <t xml:space="preserve">beschwerdefreier Tag</t>
  </si>
  <si>
    <t xml:space="preserve">5 Std</t>
  </si>
  <si>
    <t xml:space="preserve">Wetterwechsel</t>
  </si>
  <si>
    <t xml:space="preserve">gering</t>
  </si>
  <si>
    <t xml:space="preserve">hielt länger an als sonst</t>
  </si>
  <si>
    <t xml:space="preserve">stechend</t>
  </si>
  <si>
    <t xml:space="preserve">einseitige Belastung</t>
  </si>
  <si>
    <t xml:space="preserve">Bewegungseinschränkung</t>
  </si>
  <si>
    <t xml:space="preserve">Schmerzgel</t>
  </si>
  <si>
    <t xml:space="preserve">rechte Schulter</t>
  </si>
  <si>
    <t xml:space="preserve">Stress</t>
  </si>
  <si>
    <t xml:space="preserve">Verspannung, Kopfdruck</t>
  </si>
  <si>
    <t xml:space="preserve">Wärme, Dehnung</t>
  </si>
  <si>
    <t xml:space="preserve">nach anstrengendem Tag</t>
  </si>
  <si>
    <t xml:space="preserve">ungünstige Schlafposition</t>
  </si>
  <si>
    <t xml:space="preserve">leichte Steifheit</t>
  </si>
  <si>
    <t xml:space="preserve">Bewegung</t>
  </si>
  <si>
    <t xml:space="preserve">morgens, klang rasch ab</t>
  </si>
  <si>
    <t xml:space="preserve">MEDIKAMENTE &amp; MASSNAHMEN</t>
  </si>
  <si>
    <t xml:space="preserve">Dosis / Menge</t>
  </si>
  <si>
    <t xml:space="preserve">Grund (NRS)</t>
  </si>
  <si>
    <t xml:space="preserve">Art</t>
  </si>
  <si>
    <t xml:space="preserve">Nebenwirkung / Bemerkung</t>
  </si>
  <si>
    <t xml:space="preserve">Ibuprofen</t>
  </si>
  <si>
    <t xml:space="preserve">400 mg</t>
  </si>
  <si>
    <t xml:space="preserve">Tablette</t>
  </si>
  <si>
    <t xml:space="preserve">1 Stück</t>
  </si>
  <si>
    <t xml:space="preserve">physikalisch</t>
  </si>
  <si>
    <t xml:space="preserve">600 mg</t>
  </si>
  <si>
    <t xml:space="preserve">leichte Magenreizung</t>
  </si>
  <si>
    <t xml:space="preserve">10 Min</t>
  </si>
  <si>
    <t xml:space="preserve">Magnesium</t>
  </si>
  <si>
    <t xml:space="preserve">300 mg</t>
  </si>
  <si>
    <t xml:space="preserve">Nahrungsergänz.</t>
  </si>
  <si>
    <t xml:space="preserve">abends</t>
  </si>
  <si>
    <t xml:space="preserve">Wirkung schwächer als sonst</t>
  </si>
  <si>
    <t xml:space="preserve">lokal</t>
  </si>
  <si>
    <t xml:space="preserve">topisch</t>
  </si>
  <si>
    <t xml:space="preserve">auf die Schulter</t>
  </si>
  <si>
    <t xml:space="preserve">Wärme + Dehnung</t>
  </si>
  <si>
    <t xml:space="preserve">20 Min</t>
  </si>
  <si>
    <t xml:space="preserve">STAMMDATEN &amp; SCHMERZSKALEN</t>
  </si>
  <si>
    <t xml:space="preserve">Auswahllisten für Körperregion und Schmerzart · Erläuterung der NRS-Skala</t>
  </si>
  <si>
    <t xml:space="preserve">NRS-Skala (0–10)</t>
  </si>
  <si>
    <t xml:space="preserve">0</t>
  </si>
  <si>
    <t xml:space="preserve">kein Schmerz</t>
  </si>
  <si>
    <t xml:space="preserve">1–2</t>
  </si>
  <si>
    <t xml:space="preserve">sehr leicht</t>
  </si>
  <si>
    <t xml:space="preserve">Rücken (oberer)</t>
  </si>
  <si>
    <t xml:space="preserve">3–4</t>
  </si>
  <si>
    <t xml:space="preserve">leicht bis mäßig</t>
  </si>
  <si>
    <t xml:space="preserve">5–6</t>
  </si>
  <si>
    <t xml:space="preserve">mittelstark</t>
  </si>
  <si>
    <t xml:space="preserve">brennend</t>
  </si>
  <si>
    <t xml:space="preserve">7–8</t>
  </si>
  <si>
    <t xml:space="preserve">stark</t>
  </si>
  <si>
    <t xml:space="preserve">Arm / Hand</t>
  </si>
  <si>
    <t xml:space="preserve">krampfartig</t>
  </si>
  <si>
    <t xml:space="preserve">9</t>
  </si>
  <si>
    <t xml:space="preserve">sehr stark</t>
  </si>
  <si>
    <t xml:space="preserve">Hüfte</t>
  </si>
  <si>
    <t xml:space="preserve">drückend</t>
  </si>
  <si>
    <t xml:space="preserve">10</t>
  </si>
  <si>
    <t xml:space="preserve">stärkster vorstellbarer Schmerz</t>
  </si>
  <si>
    <t xml:space="preserve">einschießend</t>
  </si>
  <si>
    <t xml:space="preserve">Bein / Fuß</t>
  </si>
  <si>
    <t xml:space="preserve">Bauch</t>
  </si>
  <si>
    <t xml:space="preserve">Brustkorb</t>
  </si>
  <si>
    <t xml:space="preserve">•   Die Liste „Körperregion“ (B6:B17) speist die Auswahl im Blatt „Schmerzverlauf“. Beim Ergänzen bitte in denselben Bereich schreiben.</t>
  </si>
  <si>
    <t xml:space="preserve">•   Einheitliche Schreibweise sorgt dafür, dass die Auswertung nach Region und Schmerzart korrekt zählt.</t>
  </si>
  <si>
    <t xml:space="preserve">•   Die NRS ist eine Selbsteinschätzung. Weitere Skalen (VRS, Smiley/SAS) können bei Bedarf ergänzend genutzt werden.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</si>
</sst>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.mm\.yyyy"/>
    <numFmt numFmtId="166" formatCode="#,##0"/>
    <numFmt numFmtId="167" formatCode="#,##0.0"/>
    <numFmt numFmtId="168" formatCode="0.0%"/>
    <numFmt numFmtId="169" formatCode="hh:mm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0"/>
      <color rgb="FFECE2EA"/>
      <name val="Calibri"/>
      <family val="0"/>
      <charset val="1"/>
    </font>
    <font>
      <b val="true"/>
      <sz val="10"/>
      <color rgb="FF531F45"/>
      <name val="Calibri"/>
      <family val="0"/>
      <charset val="1"/>
    </font>
    <font>
      <b val="true"/>
      <sz val="10"/>
      <color rgb="FF463C54"/>
      <name val="Calibri"/>
      <family val="0"/>
      <charset val="1"/>
    </font>
    <font>
      <sz val="10"/>
      <color rgb="FF2A2433"/>
      <name val="Calibri"/>
      <family val="0"/>
      <charset val="1"/>
    </font>
    <font>
      <b val="true"/>
      <sz val="9"/>
      <color rgb="FF463C54"/>
      <name val="Calibri"/>
      <family val="0"/>
      <charset val="1"/>
    </font>
    <font>
      <b val="true"/>
      <sz val="18"/>
      <color rgb="FF531F45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2A2433"/>
      <name val="Calibri"/>
      <family val="0"/>
      <charset val="1"/>
    </font>
    <font>
      <b val="true"/>
      <sz val="11"/>
      <color rgb="FF531F45"/>
      <name val="Calibri"/>
      <family val="0"/>
      <charset val="1"/>
    </font>
    <font>
      <i val="true"/>
      <sz val="10"/>
      <color rgb="FF531F45"/>
      <name val="Calibri"/>
      <family val="0"/>
      <charset val="1"/>
    </font>
    <font>
      <b val="true"/>
      <sz val="10"/>
      <color rgb="FF8A5A00"/>
      <name val="Calibri"/>
      <family val="0"/>
      <charset val="1"/>
    </font>
    <font>
      <b val="true"/>
      <sz val="10"/>
      <color rgb="FF4E4152"/>
      <name val="Calibri"/>
      <family val="0"/>
      <charset val="1"/>
    </font>
    <font>
      <b val="true"/>
      <sz val="10"/>
      <color rgb="FF8A224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9"/>
      <color rgb="FF6E6274"/>
      <name val="Calibri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2A2433"/>
        <bgColor rgb="FF531F45"/>
      </patternFill>
    </fill>
    <fill>
      <patternFill patternType="solid">
        <fgColor rgb="FF6E2A5B"/>
        <bgColor rgb="FF8A2246"/>
      </patternFill>
    </fill>
    <fill>
      <patternFill patternType="solid">
        <fgColor rgb="FFE2D8E1"/>
        <bgColor rgb="FFDBCEDA"/>
      </patternFill>
    </fill>
    <fill>
      <patternFill patternType="solid">
        <fgColor rgb="FFF1ECEF"/>
        <bgColor rgb="FFF1F0F2"/>
      </patternFill>
    </fill>
    <fill>
      <patternFill patternType="solid">
        <fgColor rgb="FFFAF6F9"/>
        <bgColor rgb="FFF1F0F2"/>
      </patternFill>
    </fill>
    <fill>
      <patternFill patternType="solid">
        <fgColor rgb="FFFFFFFF"/>
        <bgColor rgb="FFFAF6F9"/>
      </patternFill>
    </fill>
    <fill>
      <patternFill patternType="solid">
        <fgColor rgb="FFFBEFD5"/>
        <bgColor rgb="FFFBEAEF"/>
      </patternFill>
    </fill>
    <fill>
      <patternFill patternType="solid">
        <fgColor rgb="FFF6D293"/>
        <bgColor rgb="FFF6D9A6"/>
      </patternFill>
    </fill>
    <fill>
      <patternFill patternType="solid">
        <fgColor rgb="FFE9A97A"/>
        <bgColor rgb="FFF6D293"/>
      </patternFill>
    </fill>
    <fill>
      <patternFill patternType="solid">
        <fgColor rgb="FFD97C6A"/>
        <bgColor rgb="FFE9A97A"/>
      </patternFill>
    </fill>
    <fill>
      <patternFill patternType="solid">
        <fgColor rgb="FF9C3A5E"/>
        <bgColor rgb="FF8A2246"/>
      </patternFill>
    </fill>
    <fill>
      <patternFill patternType="solid">
        <fgColor rgb="FFF1F0F2"/>
        <bgColor rgb="FFF1EC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C9D2"/>
      </left>
      <right style="thin">
        <color rgb="FFD3C9D2"/>
      </right>
      <top style="thin">
        <color rgb="FFD3C9D2"/>
      </top>
      <bottom style="thin">
        <color rgb="FFD3C9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0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0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1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4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7">
    <dxf>
      <fill>
        <patternFill patternType="solid">
          <fgColor rgb="FF2A2433"/>
          <bgColor rgb="FF000000"/>
        </patternFill>
      </fill>
    </dxf>
    <dxf>
      <fill>
        <patternFill patternType="solid">
          <fgColor rgb="FFF1F0F2"/>
          <bgColor rgb="FF000000"/>
        </patternFill>
      </fill>
    </dxf>
    <dxf>
      <fill>
        <patternFill patternType="solid">
          <fgColor rgb="FFFBEAEF"/>
          <bgColor rgb="FF000000"/>
        </patternFill>
      </fill>
    </dxf>
    <dxf>
      <fill>
        <patternFill patternType="solid">
          <fgColor rgb="FF531F4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AF6F9"/>
          <bgColor rgb="FF000000"/>
        </patternFill>
      </fill>
    </dxf>
    <dxf>
      <fill>
        <patternFill patternType="solid">
          <fgColor rgb="FFF1ECEF"/>
          <bgColor rgb="FF000000"/>
        </patternFill>
      </fill>
    </dxf>
    <dxf>
      <fill>
        <patternFill patternType="solid">
          <fgColor rgb="FF463C54"/>
          <bgColor rgb="FF000000"/>
        </patternFill>
      </fill>
    </dxf>
    <dxf>
      <fill>
        <patternFill patternType="solid">
          <fgColor rgb="FFBB676A"/>
          <bgColor rgb="FF000000"/>
        </patternFill>
      </fill>
    </dxf>
    <dxf>
      <fill>
        <patternFill patternType="solid">
          <fgColor rgb="FFCB7D6F"/>
          <bgColor rgb="FF000000"/>
        </patternFill>
      </fill>
    </dxf>
    <dxf>
      <fill>
        <patternFill patternType="solid">
          <fgColor rgb="FFDA9375"/>
          <bgColor rgb="FF000000"/>
        </patternFill>
      </fill>
    </dxf>
    <dxf>
      <fill>
        <patternFill patternType="solid">
          <fgColor rgb="FFE9A97A"/>
          <bgColor rgb="FF000000"/>
        </patternFill>
      </fill>
    </dxf>
    <dxf>
      <fill>
        <patternFill patternType="solid">
          <fgColor rgb="FFEDB78D"/>
          <bgColor rgb="FF000000"/>
        </patternFill>
      </fill>
    </dxf>
    <dxf>
      <fill>
        <patternFill patternType="solid">
          <fgColor rgb="FFF1C59F"/>
          <bgColor rgb="FF000000"/>
        </patternFill>
      </fill>
    </dxf>
    <dxf>
      <fill>
        <patternFill patternType="solid">
          <fgColor rgb="FFF4D3B1"/>
          <bgColor rgb="FF000000"/>
        </patternFill>
      </fill>
    </dxf>
    <dxf>
      <fill>
        <patternFill patternType="solid">
          <fgColor rgb="FFFBEFD5"/>
          <bgColor rgb="FF000000"/>
        </patternFill>
      </fill>
    </dxf>
    <dxf>
      <fill>
        <patternFill>
          <bgColor rgb="FFFBEAEF"/>
        </patternFill>
      </fill>
    </dxf>
    <dxf>
      <font>
        <name val="Calibri"/>
        <charset val="1"/>
        <family val="0"/>
        <i val="1"/>
        <color rgb="FF463C54"/>
      </font>
      <fill>
        <patternFill>
          <bgColor rgb="FFF1ECEF"/>
        </patternFill>
      </fill>
    </dxf>
    <dxf>
      <fill>
        <patternFill patternType="solid">
          <fgColor rgb="FFDBCEDA"/>
          <bgColor rgb="FF000000"/>
        </patternFill>
      </fill>
    </dxf>
    <dxf>
      <fill>
        <patternFill patternType="solid">
          <fgColor rgb="FFEFC3CE"/>
          <bgColor rgb="FF000000"/>
        </patternFill>
      </fill>
    </dxf>
    <dxf>
      <fill>
        <patternFill patternType="solid">
          <fgColor rgb="FFF6D9A6"/>
          <bgColor rgb="FF000000"/>
        </patternFill>
      </fill>
    </dxf>
    <dxf>
      <fill>
        <patternFill patternType="solid">
          <fgColor rgb="FF4E4152"/>
          <bgColor rgb="FF000000"/>
        </patternFill>
      </fill>
    </dxf>
    <dxf>
      <fill>
        <patternFill patternType="solid">
          <fgColor rgb="FF8A2246"/>
          <bgColor rgb="FF000000"/>
        </patternFill>
      </fill>
    </dxf>
    <dxf>
      <fill>
        <patternFill patternType="solid">
          <fgColor rgb="FF8A5A00"/>
          <bgColor rgb="FF000000"/>
        </patternFill>
      </fill>
    </dxf>
    <dxf>
      <font>
        <name val="Calibri"/>
        <charset val="1"/>
        <family val="0"/>
        <b val="1"/>
        <color rgb="FF4E4152"/>
      </font>
      <fill>
        <patternFill>
          <bgColor rgb="FFDBCEDA"/>
        </patternFill>
      </fill>
    </dxf>
    <dxf>
      <font>
        <name val="Calibri"/>
        <charset val="1"/>
        <family val="0"/>
        <b val="1"/>
        <color rgb="FF8A5A00"/>
      </font>
      <fill>
        <patternFill>
          <bgColor rgb="FFF6D9A6"/>
        </patternFill>
      </fill>
    </dxf>
    <dxf>
      <font>
        <name val="Calibri"/>
        <charset val="1"/>
        <family val="0"/>
        <b val="1"/>
        <color rgb="FF8A2246"/>
      </font>
      <fill>
        <patternFill>
          <bgColor rgb="FFEFC3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BEAEF"/>
      <rgbColor rgb="FFFF00FF"/>
      <rgbColor rgb="FF00FFFF"/>
      <rgbColor rgb="FF800000"/>
      <rgbColor rgb="FF008000"/>
      <rgbColor rgb="FF000080"/>
      <rgbColor rgb="FF8A5A00"/>
      <rgbColor rgb="FF6E2A5B"/>
      <rgbColor rgb="FF008080"/>
      <rgbColor rgb="FFD3C9D2"/>
      <rgbColor rgb="FF808080"/>
      <rgbColor rgb="FF9999FF"/>
      <rgbColor rgb="FF9C3A5E"/>
      <rgbColor rgb="FFFBEFD5"/>
      <rgbColor rgb="FFF1F0F2"/>
      <rgbColor rgb="FF531F45"/>
      <rgbColor rgb="FFD97C6A"/>
      <rgbColor rgb="FF0066CC"/>
      <rgbColor rgb="FFDBCEDA"/>
      <rgbColor rgb="FF000080"/>
      <rgbColor rgb="FFFF00FF"/>
      <rgbColor rgb="FFFAF6F9"/>
      <rgbColor rgb="FF00FFFF"/>
      <rgbColor rgb="FF800080"/>
      <rgbColor rgb="FF800000"/>
      <rgbColor rgb="FF008080"/>
      <rgbColor rgb="FF0000FF"/>
      <rgbColor rgb="FF00CCFF"/>
      <rgbColor rgb="FFF1ECEF"/>
      <rgbColor rgb="FFECE2EA"/>
      <rgbColor rgb="FFF6D9A6"/>
      <rgbColor rgb="FFE2D8E1"/>
      <rgbColor rgb="FFE9A97A"/>
      <rgbColor rgb="FFEFC3CE"/>
      <rgbColor rgb="FFF6D293"/>
      <rgbColor rgb="FF3366FF"/>
      <rgbColor rgb="FF33CCCC"/>
      <rgbColor rgb="FF99CC00"/>
      <rgbColor rgb="FFFFCC00"/>
      <rgbColor rgb="FFFF9900"/>
      <rgbColor rgb="FFFF6600"/>
      <rgbColor rgb="FF6E6274"/>
      <rgbColor rgb="FF969696"/>
      <rgbColor rgb="FF003366"/>
      <rgbColor rgb="FF339966"/>
      <rgbColor rgb="FF003300"/>
      <rgbColor rgb="FF4E4152"/>
      <rgbColor rgb="FF993300"/>
      <rgbColor rgb="FF8A2246"/>
      <rgbColor rgb="FF463C54"/>
      <rgbColor rgb="FF2A24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E2A5B"/>
    <pageSetUpPr fitToPage="true"/>
  </sheetPr>
  <dimension ref="B1:I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3"/>
    <col collapsed="false" customWidth="true" hidden="false" outlineLevel="0" max="2" min="2" style="0" width="24"/>
    <col collapsed="false" customWidth="true" hidden="false" outlineLevel="0" max="3" min="3" style="0" width="15"/>
    <col collapsed="false" customWidth="true" hidden="false" outlineLevel="0" max="4" min="4" style="0" width="3"/>
    <col collapsed="false" customWidth="true" hidden="false" outlineLevel="0" max="5" min="5" style="0" width="22"/>
    <col collapsed="false" customWidth="true" hidden="false" outlineLevel="0" max="6" min="6" style="0" width="15"/>
    <col collapsed="false" customWidth="true" hidden="false" outlineLevel="0" max="7" min="7" style="0" width="3"/>
    <col collapsed="false" customWidth="true" hidden="false" outlineLevel="0" max="8" min="8" style="0" width="22"/>
    <col collapsed="false" customWidth="true" hidden="false" outlineLevel="0" max="9" min="9" style="0" width="15"/>
    <col collapsed="false" customWidth="true" hidden="false" outlineLevel="0" max="10" min="10" style="0" width="2.3"/>
  </cols>
  <sheetData>
    <row r="1" customFormat="false" ht="6" hidden="false" customHeight="true" outlineLevel="0" collapsed="false"/>
    <row r="2" customFormat="false" ht="37.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</row>
    <row r="4" customFormat="false" ht="9.75" hidden="false" customHeight="true" outlineLevel="0" collapsed="false"/>
    <row r="5" customFormat="false" ht="19.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</row>
    <row r="6" customFormat="false" ht="18" hidden="false" customHeight="true" outlineLevel="0" collapsed="false">
      <c r="B6" s="4" t="s">
        <v>3</v>
      </c>
      <c r="C6" s="5" t="s">
        <v>4</v>
      </c>
      <c r="D6" s="5"/>
      <c r="E6" s="4" t="s">
        <v>5</v>
      </c>
      <c r="F6" s="6" t="n">
        <v>28957</v>
      </c>
      <c r="G6" s="6"/>
      <c r="H6" s="6"/>
      <c r="I6" s="6"/>
    </row>
    <row r="7" customFormat="false" ht="18" hidden="false" customHeight="true" outlineLevel="0" collapsed="false">
      <c r="B7" s="4" t="s">
        <v>6</v>
      </c>
      <c r="C7" s="6" t="n">
        <v>46027</v>
      </c>
      <c r="D7" s="6"/>
      <c r="E7" s="4" t="s">
        <v>7</v>
      </c>
      <c r="F7" s="5" t="s">
        <v>8</v>
      </c>
      <c r="G7" s="5"/>
      <c r="H7" s="5"/>
      <c r="I7" s="5"/>
    </row>
    <row r="8" customFormat="false" ht="18" hidden="false" customHeight="true" outlineLevel="0" collapsed="false">
      <c r="B8" s="4" t="s">
        <v>9</v>
      </c>
      <c r="C8" s="5" t="s">
        <v>10</v>
      </c>
      <c r="D8" s="5"/>
      <c r="E8" s="4" t="s">
        <v>11</v>
      </c>
      <c r="F8" s="5" t="s">
        <v>12</v>
      </c>
      <c r="G8" s="5"/>
      <c r="H8" s="5"/>
      <c r="I8" s="5"/>
    </row>
    <row r="9" customFormat="false" ht="9.75" hidden="false" customHeight="true" outlineLevel="0" collapsed="false"/>
    <row r="10" customFormat="false" ht="18" hidden="false" customHeight="true" outlineLevel="0" collapsed="false">
      <c r="B10" s="7" t="s">
        <v>13</v>
      </c>
      <c r="C10" s="7"/>
      <c r="E10" s="7" t="s">
        <v>14</v>
      </c>
      <c r="F10" s="7"/>
      <c r="H10" s="7" t="s">
        <v>15</v>
      </c>
      <c r="I10" s="7"/>
    </row>
    <row r="11" customFormat="false" ht="30" hidden="false" customHeight="true" outlineLevel="0" collapsed="false">
      <c r="B11" s="8" t="n">
        <f aca="false">COUNT(Schmerzverlauf!$C$8:$C$1000)</f>
        <v>10</v>
      </c>
      <c r="C11" s="8"/>
      <c r="E11" s="9" t="n">
        <f aca="false">IFERROR(ROUND(AVERAGE(Schmerzverlauf!$F$8:$F$1000),1),0)</f>
        <v>4.5</v>
      </c>
      <c r="F11" s="9"/>
      <c r="H11" s="8" t="n">
        <f aca="false">IFERROR(MAX(Schmerzverlauf!$F$8:$F$1000),0)</f>
        <v>8</v>
      </c>
      <c r="I11" s="8"/>
    </row>
    <row r="12" customFormat="false" ht="9.75" hidden="false" customHeight="true" outlineLevel="0" collapsed="false"/>
    <row r="13" customFormat="false" ht="18" hidden="false" customHeight="true" outlineLevel="0" collapsed="false">
      <c r="B13" s="7" t="s">
        <v>16</v>
      </c>
      <c r="C13" s="7"/>
      <c r="E13" s="7" t="s">
        <v>17</v>
      </c>
      <c r="F13" s="7"/>
      <c r="H13" s="7" t="s">
        <v>18</v>
      </c>
      <c r="I13" s="7"/>
    </row>
    <row r="14" customFormat="false" ht="30" hidden="false" customHeight="true" outlineLevel="0" collapsed="false">
      <c r="B14" s="8" t="n">
        <f aca="false">COUNTIF(Schmerzverlauf!$F$8:$F$1000,0)</f>
        <v>1</v>
      </c>
      <c r="C14" s="8"/>
      <c r="E14" s="8" t="n">
        <f aca="false">COUNTIF(Schmerzverlauf!$F$8:$F$1000,"&gt;=7")</f>
        <v>2</v>
      </c>
      <c r="F14" s="8"/>
      <c r="H14" s="8" t="n">
        <f aca="false">COUNTA(Medikamente!$C$8:$C$500)</f>
        <v>8</v>
      </c>
      <c r="I14" s="8"/>
    </row>
    <row r="15" customFormat="false" ht="9.75" hidden="false" customHeight="true" outlineLevel="0" collapsed="false"/>
    <row r="16" customFormat="false" ht="19.5" hidden="false" customHeight="true" outlineLevel="0" collapsed="false">
      <c r="B16" s="3" t="s">
        <v>19</v>
      </c>
      <c r="C16" s="3"/>
      <c r="D16" s="3"/>
      <c r="E16" s="3"/>
      <c r="F16" s="3"/>
      <c r="G16" s="3"/>
      <c r="H16" s="3"/>
      <c r="I16" s="3"/>
    </row>
    <row r="17" customFormat="false" ht="15.75" hidden="false" customHeight="true" outlineLevel="0" collapsed="false">
      <c r="B17" s="10" t="s">
        <v>20</v>
      </c>
      <c r="C17" s="10" t="s">
        <v>21</v>
      </c>
      <c r="D17" s="10"/>
      <c r="E17" s="10" t="s">
        <v>22</v>
      </c>
      <c r="F17" s="10"/>
      <c r="H17" s="10" t="s">
        <v>23</v>
      </c>
      <c r="I17" s="10"/>
    </row>
    <row r="18" customFormat="false" ht="16.5" hidden="false" customHeight="true" outlineLevel="0" collapsed="false">
      <c r="B18" s="11" t="s">
        <v>24</v>
      </c>
      <c r="C18" s="12" t="s">
        <v>25</v>
      </c>
      <c r="D18" s="12"/>
      <c r="E18" s="13" t="n">
        <f aca="false">COUNTIFS(Schmerzverlauf!$F$8:$F$1000,"&gt;=0",Schmerzverlauf!$F$8:$F$1000,"&lt;=2")</f>
        <v>2</v>
      </c>
      <c r="F18" s="13"/>
      <c r="H18" s="14" t="n">
        <f aca="false">IFERROR(E18/COUNT(Schmerzverlauf!$F$8:$F$1000),0)</f>
        <v>0.2</v>
      </c>
      <c r="I18" s="14"/>
    </row>
    <row r="19" customFormat="false" ht="16.5" hidden="false" customHeight="true" outlineLevel="0" collapsed="false">
      <c r="B19" s="15" t="s">
        <v>26</v>
      </c>
      <c r="C19" s="12" t="s">
        <v>27</v>
      </c>
      <c r="D19" s="12"/>
      <c r="E19" s="13" t="n">
        <f aca="false">COUNTIFS(Schmerzverlauf!$F$8:$F$1000,"&gt;=3",Schmerzverlauf!$F$8:$F$1000,"&lt;=4")</f>
        <v>3</v>
      </c>
      <c r="F19" s="13"/>
      <c r="H19" s="14" t="n">
        <f aca="false">IFERROR(E19/COUNT(Schmerzverlauf!$F$8:$F$1000),0)</f>
        <v>0.3</v>
      </c>
      <c r="I19" s="14"/>
    </row>
    <row r="20" customFormat="false" ht="16.5" hidden="false" customHeight="true" outlineLevel="0" collapsed="false">
      <c r="B20" s="16" t="s">
        <v>28</v>
      </c>
      <c r="C20" s="12" t="s">
        <v>29</v>
      </c>
      <c r="D20" s="12"/>
      <c r="E20" s="13" t="n">
        <f aca="false">COUNTIFS(Schmerzverlauf!$F$8:$F$1000,"&gt;=5",Schmerzverlauf!$F$8:$F$1000,"&lt;=6")</f>
        <v>3</v>
      </c>
      <c r="F20" s="13"/>
      <c r="H20" s="14" t="n">
        <f aca="false">IFERROR(E20/COUNT(Schmerzverlauf!$F$8:$F$1000),0)</f>
        <v>0.3</v>
      </c>
      <c r="I20" s="14"/>
    </row>
    <row r="21" customFormat="false" ht="16.5" hidden="false" customHeight="true" outlineLevel="0" collapsed="false">
      <c r="B21" s="17" t="s">
        <v>30</v>
      </c>
      <c r="C21" s="12" t="s">
        <v>31</v>
      </c>
      <c r="D21" s="12"/>
      <c r="E21" s="13" t="n">
        <f aca="false">COUNTIFS(Schmerzverlauf!$F$8:$F$1000,"&gt;=7",Schmerzverlauf!$F$8:$F$1000,"&lt;=8")</f>
        <v>2</v>
      </c>
      <c r="F21" s="13"/>
      <c r="H21" s="14" t="n">
        <f aca="false">IFERROR(E21/COUNT(Schmerzverlauf!$F$8:$F$1000),0)</f>
        <v>0.2</v>
      </c>
      <c r="I21" s="14"/>
    </row>
    <row r="22" customFormat="false" ht="16.5" hidden="false" customHeight="true" outlineLevel="0" collapsed="false">
      <c r="B22" s="18" t="s">
        <v>32</v>
      </c>
      <c r="C22" s="12" t="s">
        <v>33</v>
      </c>
      <c r="D22" s="12"/>
      <c r="E22" s="13" t="n">
        <f aca="false">COUNTIFS(Schmerzverlauf!$F$8:$F$1000,"&gt;=9",Schmerzverlauf!$F$8:$F$1000,"&lt;=10")</f>
        <v>0</v>
      </c>
      <c r="F22" s="13"/>
      <c r="H22" s="14" t="n">
        <f aca="false">IFERROR(E22/COUNT(Schmerzverlauf!$F$8:$F$1000),0)</f>
        <v>0</v>
      </c>
      <c r="I22" s="14"/>
    </row>
    <row r="23" customFormat="false" ht="7.5" hidden="false" customHeight="true" outlineLevel="0" collapsed="false"/>
    <row r="24" customFormat="false" ht="19.5" hidden="false" customHeight="true" outlineLevel="0" collapsed="false">
      <c r="B24" s="3" t="s">
        <v>34</v>
      </c>
      <c r="C24" s="3"/>
      <c r="D24" s="3"/>
      <c r="E24" s="3"/>
      <c r="F24" s="3"/>
      <c r="G24" s="3"/>
      <c r="H24" s="3"/>
      <c r="I24" s="3"/>
    </row>
    <row r="25" customFormat="false" ht="15.75" hidden="false" customHeight="true" outlineLevel="0" collapsed="false">
      <c r="B25" s="10" t="s">
        <v>35</v>
      </c>
      <c r="C25" s="10" t="s">
        <v>36</v>
      </c>
      <c r="D25" s="10"/>
      <c r="E25" s="10" t="s">
        <v>37</v>
      </c>
      <c r="F25" s="10"/>
      <c r="H25" s="10" t="s">
        <v>38</v>
      </c>
      <c r="I25" s="10"/>
    </row>
    <row r="26" customFormat="false" ht="16.5" hidden="false" customHeight="true" outlineLevel="0" collapsed="false">
      <c r="B26" s="5" t="s">
        <v>39</v>
      </c>
      <c r="C26" s="19" t="n">
        <f aca="false">COUNTIF(Schmerzverlauf!$G$8:$G$1000,$B26)</f>
        <v>3</v>
      </c>
      <c r="D26" s="19"/>
      <c r="E26" s="20" t="n">
        <f aca="false">IFERROR(ROUND(AVERAGEIF(Schmerzverlauf!$G$8:$G$1000,$B26,Schmerzverlauf!$F$8:$F$1000),1),"–")</f>
        <v>7</v>
      </c>
      <c r="F26" s="20"/>
      <c r="H26" s="19" t="n">
        <f aca="false">IF(COUNTIF(Schmerzverlauf!$G$8:$G$1000,$B26)=0,"–",_xlfn.MAXIFS(Schmerzverlauf!$F$8:$F$1000,Schmerzverlauf!$G$8:$G$1000,$B26))</f>
        <v>8</v>
      </c>
      <c r="I26" s="19"/>
    </row>
    <row r="27" customFormat="false" ht="16.5" hidden="false" customHeight="true" outlineLevel="0" collapsed="false">
      <c r="B27" s="5" t="s">
        <v>40</v>
      </c>
      <c r="C27" s="19" t="n">
        <f aca="false">COUNTIF(Schmerzverlauf!$G$8:$G$1000,$B27)</f>
        <v>3</v>
      </c>
      <c r="D27" s="19"/>
      <c r="E27" s="20" t="n">
        <f aca="false">IFERROR(ROUND(AVERAGEIF(Schmerzverlauf!$G$8:$G$1000,$B27,Schmerzverlauf!$F$8:$F$1000),1),"–")</f>
        <v>5</v>
      </c>
      <c r="F27" s="20"/>
      <c r="H27" s="19" t="n">
        <f aca="false">IF(COUNTIF(Schmerzverlauf!$G$8:$G$1000,$B27)=0,"–",_xlfn.MAXIFS(Schmerzverlauf!$F$8:$F$1000,Schmerzverlauf!$G$8:$G$1000,$B27))</f>
        <v>6</v>
      </c>
      <c r="I27" s="19"/>
    </row>
    <row r="28" customFormat="false" ht="16.5" hidden="false" customHeight="true" outlineLevel="0" collapsed="false">
      <c r="B28" s="5" t="s">
        <v>41</v>
      </c>
      <c r="C28" s="19" t="n">
        <f aca="false">COUNTIF(Schmerzverlauf!$G$8:$G$1000,$B28)</f>
        <v>2</v>
      </c>
      <c r="D28" s="19"/>
      <c r="E28" s="20" t="n">
        <f aca="false">IFERROR(ROUND(AVERAGEIF(Schmerzverlauf!$G$8:$G$1000,$B28,Schmerzverlauf!$F$8:$F$1000),1),"–")</f>
        <v>2.5</v>
      </c>
      <c r="F28" s="20"/>
      <c r="H28" s="19" t="n">
        <f aca="false">IF(COUNTIF(Schmerzverlauf!$G$8:$G$1000,$B28)=0,"–",_xlfn.MAXIFS(Schmerzverlauf!$F$8:$F$1000,Schmerzverlauf!$G$8:$G$1000,$B28))</f>
        <v>3</v>
      </c>
      <c r="I28" s="19"/>
    </row>
    <row r="29" customFormat="false" ht="16.5" hidden="false" customHeight="true" outlineLevel="0" collapsed="false">
      <c r="B29" s="5" t="s">
        <v>42</v>
      </c>
      <c r="C29" s="19" t="n">
        <f aca="false">COUNTIF(Schmerzverlauf!$G$8:$G$1000,$B29)</f>
        <v>1</v>
      </c>
      <c r="D29" s="19"/>
      <c r="E29" s="20" t="n">
        <f aca="false">IFERROR(ROUND(AVERAGEIF(Schmerzverlauf!$G$8:$G$1000,$B29,Schmerzverlauf!$F$8:$F$1000),1),"–")</f>
        <v>4</v>
      </c>
      <c r="F29" s="20"/>
      <c r="H29" s="19" t="n">
        <f aca="false">IF(COUNTIF(Schmerzverlauf!$G$8:$G$1000,$B29)=0,"–",_xlfn.MAXIFS(Schmerzverlauf!$F$8:$F$1000,Schmerzverlauf!$G$8:$G$1000,$B29))</f>
        <v>4</v>
      </c>
      <c r="I29" s="19"/>
    </row>
    <row r="30" customFormat="false" ht="16.5" hidden="false" customHeight="true" outlineLevel="0" collapsed="false">
      <c r="B30" s="5" t="s">
        <v>43</v>
      </c>
      <c r="C30" s="19" t="n">
        <f aca="false">COUNTIF(Schmerzverlauf!$G$8:$G$1000,$B30)</f>
        <v>0</v>
      </c>
      <c r="D30" s="19"/>
      <c r="E30" s="20" t="str">
        <f aca="false">IFERROR(ROUND(AVERAGEIF(Schmerzverlauf!$G$8:$G$1000,$B30,Schmerzverlauf!$F$8:$F$1000),1),"–")</f>
        <v>–</v>
      </c>
      <c r="F30" s="20"/>
      <c r="H30" s="19" t="str">
        <f aca="false">IF(COUNTIF(Schmerzverlauf!$G$8:$G$1000,$B30)=0,"–",_xlfn.MAXIFS(Schmerzverlauf!$F$8:$F$1000,Schmerzverlauf!$G$8:$G$1000,$B30))</f>
        <v>–</v>
      </c>
      <c r="I30" s="19"/>
    </row>
    <row r="31" customFormat="false" ht="9.75" hidden="false" customHeight="true" outlineLevel="0" collapsed="false"/>
    <row r="32" customFormat="false" ht="19.5" hidden="false" customHeight="true" outlineLevel="0" collapsed="false">
      <c r="B32" s="3" t="s">
        <v>44</v>
      </c>
      <c r="C32" s="3"/>
      <c r="D32" s="3"/>
      <c r="E32" s="3"/>
      <c r="F32" s="3"/>
      <c r="G32" s="3"/>
      <c r="H32" s="3"/>
      <c r="I32" s="3"/>
    </row>
    <row r="33" customFormat="false" ht="15" hidden="false" customHeight="true" outlineLevel="0" collapsed="false">
      <c r="B33" s="21" t="s">
        <v>45</v>
      </c>
      <c r="C33" s="21"/>
      <c r="D33" s="21"/>
      <c r="E33" s="21"/>
      <c r="F33" s="21"/>
      <c r="G33" s="21"/>
      <c r="H33" s="21"/>
      <c r="I33" s="21"/>
    </row>
    <row r="34" customFormat="false" ht="15" hidden="false" customHeight="true" outlineLevel="0" collapsed="false">
      <c r="B34" s="21" t="s">
        <v>46</v>
      </c>
      <c r="C34" s="21"/>
      <c r="D34" s="21"/>
      <c r="E34" s="21"/>
      <c r="F34" s="21"/>
      <c r="G34" s="21"/>
      <c r="H34" s="21"/>
      <c r="I34" s="21"/>
    </row>
    <row r="35" customFormat="false" ht="15" hidden="false" customHeight="true" outlineLevel="0" collapsed="false">
      <c r="B35" s="21" t="s">
        <v>47</v>
      </c>
      <c r="C35" s="21"/>
      <c r="D35" s="21"/>
      <c r="E35" s="21"/>
      <c r="F35" s="21"/>
      <c r="G35" s="21"/>
      <c r="H35" s="21"/>
      <c r="I35" s="21"/>
    </row>
    <row r="36" customFormat="false" ht="15" hidden="false" customHeight="true" outlineLevel="0" collapsed="false">
      <c r="B36" s="21" t="s">
        <v>48</v>
      </c>
      <c r="C36" s="21"/>
      <c r="D36" s="21"/>
      <c r="E36" s="21"/>
      <c r="F36" s="21"/>
      <c r="G36" s="21"/>
      <c r="H36" s="21"/>
      <c r="I36" s="21"/>
    </row>
    <row r="37" customFormat="false" ht="15" hidden="false" customHeight="true" outlineLevel="0" collapsed="false">
      <c r="B37" s="21" t="s">
        <v>49</v>
      </c>
      <c r="C37" s="21"/>
      <c r="D37" s="21"/>
      <c r="E37" s="21"/>
      <c r="F37" s="21"/>
      <c r="G37" s="21"/>
      <c r="H37" s="21"/>
      <c r="I37" s="21"/>
    </row>
  </sheetData>
  <mergeCells count="65">
    <mergeCell ref="B2:I2"/>
    <mergeCell ref="B3:I3"/>
    <mergeCell ref="B5:I5"/>
    <mergeCell ref="C6:D6"/>
    <mergeCell ref="F6:I6"/>
    <mergeCell ref="C7:D7"/>
    <mergeCell ref="F7:I7"/>
    <mergeCell ref="C8:D8"/>
    <mergeCell ref="F8:I8"/>
    <mergeCell ref="B10:C10"/>
    <mergeCell ref="E10:F10"/>
    <mergeCell ref="H10:I10"/>
    <mergeCell ref="B11:C11"/>
    <mergeCell ref="E11:F11"/>
    <mergeCell ref="H11:I11"/>
    <mergeCell ref="B13:C13"/>
    <mergeCell ref="E13:F13"/>
    <mergeCell ref="H13:I13"/>
    <mergeCell ref="B14:C14"/>
    <mergeCell ref="E14:F14"/>
    <mergeCell ref="H14:I14"/>
    <mergeCell ref="B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B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B32:I32"/>
    <mergeCell ref="B33:I33"/>
    <mergeCell ref="B34:I34"/>
    <mergeCell ref="B35:I35"/>
    <mergeCell ref="B36:I36"/>
    <mergeCell ref="B37:I37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E2A5B"/>
    <pageSetUpPr fitToPage="true"/>
  </sheetPr>
  <dimension ref="B1:N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3"/>
    <col collapsed="false" customWidth="true" hidden="false" outlineLevel="0" max="2" min="2" style="0" width="5"/>
    <col collapsed="false" customWidth="true" hidden="false" outlineLevel="0" max="3" min="3" style="0" width="12"/>
    <col collapsed="false" customWidth="true" hidden="false" outlineLevel="0" max="4" min="4" style="0" width="11"/>
    <col collapsed="false" customWidth="true" hidden="false" outlineLevel="0" max="5" min="5" style="0" width="9"/>
    <col collapsed="false" customWidth="true" hidden="false" outlineLevel="0" max="6" min="6" style="0" width="8"/>
    <col collapsed="false" customWidth="true" hidden="false" outlineLevel="0" max="8" min="7" style="0" width="16"/>
    <col collapsed="false" customWidth="true" hidden="false" outlineLevel="0" max="9" min="9" style="0" width="13"/>
    <col collapsed="false" customWidth="true" hidden="false" outlineLevel="0" max="12" min="10" style="0" width="20"/>
    <col collapsed="false" customWidth="true" hidden="false" outlineLevel="0" max="13" min="13" style="0" width="13"/>
    <col collapsed="false" customWidth="true" hidden="false" outlineLevel="0" max="14" min="14" style="0" width="24"/>
    <col collapsed="false" customWidth="true" hidden="false" outlineLevel="0" max="15" min="15" style="0" width="2.3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18" hidden="false" customHeight="true" outlineLevel="0" collapsed="false">
      <c r="B3" s="2" t="str">
        <f aca="false">"Tägliche Einträge für "&amp;Übersicht!$C$6&amp;"   ·   dokumentiert seit "&amp;TEXT(DAY(Übersicht!$C$7),"00")&amp;"."&amp;TEXT(MONTH(Übersicht!$C$7),"00")&amp;"."&amp;YEAR(Übersicht!$C$7)</f>
        <v>Tägliche Einträge für M. Sample   ·   dokumentiert seit 05.01.2026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7.5" hidden="false" customHeight="true" outlineLevel="0" collapsed="false"/>
    <row r="5" customFormat="false" ht="21.75" hidden="false" customHeight="true" outlineLevel="0" collapsed="false">
      <c r="B5" s="22" t="str">
        <f aca="false">"Einträge:  "&amp;COUNT($C$8:$C$1000)&amp;"        Ø NRS:  "&amp;TEXT(IFERROR(AVERAGE($F$8:$F$1000),0),"0.0")&amp;"        Höchstwert:  "&amp;IFERROR(MAX($F$8:$F$1000),0)</f>
        <v>Einträge:  10        Ø NRS:  4.5        Höchstwert:  8</v>
      </c>
      <c r="C5" s="22"/>
      <c r="D5" s="22"/>
      <c r="E5" s="22"/>
      <c r="F5" s="22"/>
      <c r="G5" s="22"/>
      <c r="H5" s="23" t="str">
        <f aca="false">"starke Tage (≥7):  "&amp;COUNTIF($F$8:$F$1000,"&gt;=7")&amp;"        letzter Eintrag:  "&amp;IF(COUNT($C$8:$C$1000)=0,"–",TEXT(DAY(MAX($C$8:$C$1000)),"00")&amp;"."&amp;TEXT(MONTH(MAX($C$8:$C$1000)),"00")&amp;"."&amp;YEAR(MAX($C$8:$C$1000)))</f>
        <v>starke Tage (≥7):  2        letzter Eintrag:  28.01.2026</v>
      </c>
      <c r="I5" s="23"/>
      <c r="J5" s="23"/>
      <c r="K5" s="23"/>
      <c r="L5" s="23"/>
      <c r="M5" s="23"/>
      <c r="N5" s="23"/>
    </row>
    <row r="6" customFormat="false" ht="7.5" hidden="false" customHeight="true" outlineLevel="0" collapsed="false"/>
    <row r="7" customFormat="false" ht="30" hidden="false" customHeight="true" outlineLevel="0" collapsed="false">
      <c r="B7" s="10" t="s">
        <v>51</v>
      </c>
      <c r="C7" s="10" t="s">
        <v>52</v>
      </c>
      <c r="D7" s="10" t="s">
        <v>53</v>
      </c>
      <c r="E7" s="10" t="s">
        <v>54</v>
      </c>
      <c r="F7" s="10" t="s">
        <v>55</v>
      </c>
      <c r="G7" s="10" t="s">
        <v>35</v>
      </c>
      <c r="H7" s="10" t="s">
        <v>56</v>
      </c>
      <c r="I7" s="10" t="s">
        <v>57</v>
      </c>
      <c r="J7" s="10" t="s">
        <v>58</v>
      </c>
      <c r="K7" s="10" t="s">
        <v>59</v>
      </c>
      <c r="L7" s="10" t="s">
        <v>60</v>
      </c>
      <c r="M7" s="10" t="s">
        <v>61</v>
      </c>
      <c r="N7" s="10" t="s">
        <v>62</v>
      </c>
    </row>
    <row r="8" customFormat="false" ht="27.75" hidden="false" customHeight="true" outlineLevel="0" collapsed="false">
      <c r="B8" s="24" t="n">
        <f aca="false">IF($C8="","",COUNT($C$8:$C8))</f>
        <v>1</v>
      </c>
      <c r="C8" s="25" t="n">
        <v>46027</v>
      </c>
      <c r="D8" s="26" t="str">
        <f aca="false">IF($C8="","",CHOOSE(WEEKDAY($C8,2),"Montag","Dienstag","Mittwoch","Donnerstag","Freitag","Samstag","Sonntag"))</f>
        <v>Montag</v>
      </c>
      <c r="E8" s="27" t="n">
        <v>0.354166666666667</v>
      </c>
      <c r="F8" s="28" t="n">
        <v>6</v>
      </c>
      <c r="G8" s="29" t="s">
        <v>39</v>
      </c>
      <c r="H8" s="29" t="s">
        <v>63</v>
      </c>
      <c r="I8" s="12" t="s">
        <v>64</v>
      </c>
      <c r="J8" s="29" t="s">
        <v>65</v>
      </c>
      <c r="K8" s="29" t="s">
        <v>66</v>
      </c>
      <c r="L8" s="29" t="s">
        <v>67</v>
      </c>
      <c r="M8" s="30" t="s">
        <v>68</v>
      </c>
      <c r="N8" s="29" t="s">
        <v>69</v>
      </c>
    </row>
    <row r="9" customFormat="false" ht="27.75" hidden="false" customHeight="true" outlineLevel="0" collapsed="false">
      <c r="B9" s="24" t="n">
        <f aca="false">IF($C9="","",COUNT($C$8:$C9))</f>
        <v>2</v>
      </c>
      <c r="C9" s="25" t="n">
        <v>46027</v>
      </c>
      <c r="D9" s="26" t="str">
        <f aca="false">IF($C9="","",CHOOSE(WEEKDAY($C9,2),"Montag","Dienstag","Mittwoch","Donnerstag","Freitag","Samstag","Sonntag"))</f>
        <v>Montag</v>
      </c>
      <c r="E9" s="27" t="n">
        <v>0.791666666666667</v>
      </c>
      <c r="F9" s="28" t="n">
        <v>4</v>
      </c>
      <c r="G9" s="29" t="s">
        <v>40</v>
      </c>
      <c r="H9" s="29" t="s">
        <v>70</v>
      </c>
      <c r="I9" s="12" t="s">
        <v>71</v>
      </c>
      <c r="J9" s="29" t="s">
        <v>72</v>
      </c>
      <c r="K9" s="29" t="s">
        <v>73</v>
      </c>
      <c r="L9" s="29" t="s">
        <v>74</v>
      </c>
      <c r="M9" s="30" t="s">
        <v>75</v>
      </c>
      <c r="N9" s="29" t="s">
        <v>76</v>
      </c>
    </row>
    <row r="10" customFormat="false" ht="27.75" hidden="false" customHeight="true" outlineLevel="0" collapsed="false">
      <c r="B10" s="24" t="n">
        <f aca="false">IF($C10="","",COUNT($C$8:$C10))</f>
        <v>3</v>
      </c>
      <c r="C10" s="25" t="n">
        <v>46029</v>
      </c>
      <c r="D10" s="26" t="str">
        <f aca="false">IF($C10="","",CHOOSE(WEEKDAY($C10,2),"Montag","Dienstag","Mittwoch","Donnerstag","Freitag","Samstag","Sonntag"))</f>
        <v>Mittwoch</v>
      </c>
      <c r="E10" s="27" t="n">
        <v>0.59375</v>
      </c>
      <c r="F10" s="28" t="n">
        <v>8</v>
      </c>
      <c r="G10" s="29" t="s">
        <v>39</v>
      </c>
      <c r="H10" s="29" t="s">
        <v>63</v>
      </c>
      <c r="I10" s="12" t="s">
        <v>77</v>
      </c>
      <c r="J10" s="29" t="s">
        <v>78</v>
      </c>
      <c r="K10" s="29" t="s">
        <v>79</v>
      </c>
      <c r="L10" s="29" t="s">
        <v>80</v>
      </c>
      <c r="M10" s="30" t="s">
        <v>68</v>
      </c>
      <c r="N10" s="29" t="s">
        <v>81</v>
      </c>
    </row>
    <row r="11" customFormat="false" ht="27.75" hidden="false" customHeight="true" outlineLevel="0" collapsed="false">
      <c r="B11" s="24" t="n">
        <f aca="false">IF($C11="","",COUNT($C$8:$C11))</f>
        <v>4</v>
      </c>
      <c r="C11" s="25" t="n">
        <v>46031</v>
      </c>
      <c r="D11" s="26" t="str">
        <f aca="false">IF($C11="","",CHOOSE(WEEKDAY($C11,2),"Montag","Dienstag","Mittwoch","Donnerstag","Freitag","Samstag","Sonntag"))</f>
        <v>Freitag</v>
      </c>
      <c r="E11" s="27" t="n">
        <v>0.322916666666667</v>
      </c>
      <c r="F11" s="28" t="n">
        <v>3</v>
      </c>
      <c r="G11" s="29" t="s">
        <v>41</v>
      </c>
      <c r="H11" s="29" t="s">
        <v>82</v>
      </c>
      <c r="I11" s="12" t="s">
        <v>83</v>
      </c>
      <c r="J11" s="29" t="s">
        <v>84</v>
      </c>
      <c r="K11" s="29" t="s">
        <v>85</v>
      </c>
      <c r="L11" s="29" t="s">
        <v>86</v>
      </c>
      <c r="M11" s="30" t="s">
        <v>68</v>
      </c>
      <c r="N11" s="29" t="s">
        <v>87</v>
      </c>
    </row>
    <row r="12" customFormat="false" ht="27.75" hidden="false" customHeight="true" outlineLevel="0" collapsed="false">
      <c r="B12" s="24" t="n">
        <f aca="false">IF($C12="","",COUNT($C$8:$C12))</f>
        <v>5</v>
      </c>
      <c r="C12" s="25" t="n">
        <v>46034</v>
      </c>
      <c r="D12" s="26" t="str">
        <f aca="false">IF($C12="","",CHOOSE(WEEKDAY($C12,2),"Montag","Dienstag","Mittwoch","Donnerstag","Freitag","Samstag","Sonntag"))</f>
        <v>Montag</v>
      </c>
      <c r="E12" s="27" t="n">
        <v>0.916666666666667</v>
      </c>
      <c r="F12" s="28" t="n">
        <v>5</v>
      </c>
      <c r="G12" s="29" t="s">
        <v>40</v>
      </c>
      <c r="H12" s="29" t="s">
        <v>70</v>
      </c>
      <c r="I12" s="12" t="s">
        <v>88</v>
      </c>
      <c r="J12" s="29" t="s">
        <v>89</v>
      </c>
      <c r="K12" s="29" t="s">
        <v>90</v>
      </c>
      <c r="L12" s="29" t="s">
        <v>91</v>
      </c>
      <c r="M12" s="30" t="s">
        <v>75</v>
      </c>
      <c r="N12" s="29" t="s">
        <v>92</v>
      </c>
    </row>
    <row r="13" customFormat="false" ht="27.75" hidden="false" customHeight="true" outlineLevel="0" collapsed="false">
      <c r="B13" s="24" t="n">
        <f aca="false">IF($C13="","",COUNT($C$8:$C13))</f>
        <v>6</v>
      </c>
      <c r="C13" s="25" t="n">
        <v>46037</v>
      </c>
      <c r="D13" s="26" t="str">
        <f aca="false">IF($C13="","",CHOOSE(WEEKDAY($C13,2),"Montag","Dienstag","Mittwoch","Donnerstag","Freitag","Samstag","Sonntag"))</f>
        <v>Donnerstag</v>
      </c>
      <c r="E13" s="27" t="n">
        <v>0.375</v>
      </c>
      <c r="F13" s="28" t="n">
        <v>0</v>
      </c>
      <c r="G13" s="29" t="s">
        <v>93</v>
      </c>
      <c r="H13" s="29" t="s">
        <v>93</v>
      </c>
      <c r="I13" s="12" t="s">
        <v>93</v>
      </c>
      <c r="J13" s="29" t="s">
        <v>93</v>
      </c>
      <c r="K13" s="29" t="s">
        <v>93</v>
      </c>
      <c r="L13" s="29" t="s">
        <v>94</v>
      </c>
      <c r="M13" s="30" t="s">
        <v>93</v>
      </c>
      <c r="N13" s="29" t="s">
        <v>95</v>
      </c>
    </row>
    <row r="14" customFormat="false" ht="27.75" hidden="false" customHeight="true" outlineLevel="0" collapsed="false">
      <c r="B14" s="24" t="n">
        <f aca="false">IF($C14="","",COUNT($C$8:$C14))</f>
        <v>7</v>
      </c>
      <c r="C14" s="25" t="n">
        <v>46040</v>
      </c>
      <c r="D14" s="26" t="str">
        <f aca="false">IF($C14="","",CHOOSE(WEEKDAY($C14,2),"Montag","Dienstag","Mittwoch","Donnerstag","Freitag","Samstag","Sonntag"))</f>
        <v>Sonntag</v>
      </c>
      <c r="E14" s="27" t="n">
        <v>0.6875</v>
      </c>
      <c r="F14" s="28" t="n">
        <v>7</v>
      </c>
      <c r="G14" s="29" t="s">
        <v>39</v>
      </c>
      <c r="H14" s="29" t="s">
        <v>63</v>
      </c>
      <c r="I14" s="12" t="s">
        <v>96</v>
      </c>
      <c r="J14" s="29" t="s">
        <v>97</v>
      </c>
      <c r="K14" s="29" t="s">
        <v>66</v>
      </c>
      <c r="L14" s="29" t="s">
        <v>67</v>
      </c>
      <c r="M14" s="30" t="s">
        <v>98</v>
      </c>
      <c r="N14" s="29" t="s">
        <v>99</v>
      </c>
    </row>
    <row r="15" customFormat="false" ht="27.75" hidden="false" customHeight="true" outlineLevel="0" collapsed="false">
      <c r="B15" s="24" t="n">
        <f aca="false">IF($C15="","",COUNT($C$8:$C15))</f>
        <v>8</v>
      </c>
      <c r="C15" s="25" t="n">
        <v>46043</v>
      </c>
      <c r="D15" s="26" t="str">
        <f aca="false">IF($C15="","",CHOOSE(WEEKDAY($C15,2),"Montag","Dienstag","Mittwoch","Donnerstag","Freitag","Samstag","Sonntag"))</f>
        <v>Mittwoch</v>
      </c>
      <c r="E15" s="27" t="n">
        <v>0.458333333333333</v>
      </c>
      <c r="F15" s="28" t="n">
        <v>4</v>
      </c>
      <c r="G15" s="29" t="s">
        <v>42</v>
      </c>
      <c r="H15" s="29" t="s">
        <v>100</v>
      </c>
      <c r="I15" s="12" t="s">
        <v>64</v>
      </c>
      <c r="J15" s="29" t="s">
        <v>101</v>
      </c>
      <c r="K15" s="29" t="s">
        <v>102</v>
      </c>
      <c r="L15" s="29" t="s">
        <v>103</v>
      </c>
      <c r="M15" s="30" t="s">
        <v>75</v>
      </c>
      <c r="N15" s="29" t="s">
        <v>104</v>
      </c>
    </row>
    <row r="16" customFormat="false" ht="27.75" hidden="false" customHeight="true" outlineLevel="0" collapsed="false">
      <c r="B16" s="24" t="n">
        <f aca="false">IF($C16="","",COUNT($C$8:$C16))</f>
        <v>9</v>
      </c>
      <c r="C16" s="25" t="n">
        <v>46046</v>
      </c>
      <c r="D16" s="26" t="str">
        <f aca="false">IF($C16="","",CHOOSE(WEEKDAY($C16,2),"Montag","Dienstag","Mittwoch","Donnerstag","Freitag","Samstag","Sonntag"))</f>
        <v>Samstag</v>
      </c>
      <c r="E16" s="27" t="n">
        <v>0.84375</v>
      </c>
      <c r="F16" s="28" t="n">
        <v>6</v>
      </c>
      <c r="G16" s="29" t="s">
        <v>40</v>
      </c>
      <c r="H16" s="29" t="s">
        <v>70</v>
      </c>
      <c r="I16" s="12" t="s">
        <v>64</v>
      </c>
      <c r="J16" s="29" t="s">
        <v>105</v>
      </c>
      <c r="K16" s="29" t="s">
        <v>106</v>
      </c>
      <c r="L16" s="29" t="s">
        <v>107</v>
      </c>
      <c r="M16" s="30" t="s">
        <v>68</v>
      </c>
      <c r="N16" s="29" t="s">
        <v>108</v>
      </c>
    </row>
    <row r="17" customFormat="false" ht="27.75" hidden="false" customHeight="true" outlineLevel="0" collapsed="false">
      <c r="B17" s="24" t="n">
        <f aca="false">IF($C17="","",COUNT($C$8:$C17))</f>
        <v>10</v>
      </c>
      <c r="C17" s="25" t="n">
        <v>46050</v>
      </c>
      <c r="D17" s="26" t="str">
        <f aca="false">IF($C17="","",CHOOSE(WEEKDAY($C17,2),"Montag","Dienstag","Mittwoch","Donnerstag","Freitag","Samstag","Sonntag"))</f>
        <v>Mittwoch</v>
      </c>
      <c r="E17" s="27" t="n">
        <v>0.333333333333333</v>
      </c>
      <c r="F17" s="28" t="n">
        <v>2</v>
      </c>
      <c r="G17" s="29" t="s">
        <v>41</v>
      </c>
      <c r="H17" s="29" t="s">
        <v>82</v>
      </c>
      <c r="I17" s="12" t="s">
        <v>71</v>
      </c>
      <c r="J17" s="29" t="s">
        <v>109</v>
      </c>
      <c r="K17" s="29" t="s">
        <v>110</v>
      </c>
      <c r="L17" s="29" t="s">
        <v>111</v>
      </c>
      <c r="M17" s="30" t="s">
        <v>68</v>
      </c>
      <c r="N17" s="29" t="s">
        <v>112</v>
      </c>
    </row>
    <row r="18" customFormat="false" ht="21.75" hidden="false" customHeight="true" outlineLevel="0" collapsed="false">
      <c r="B18" s="24" t="str">
        <f aca="false">IF($C18="","",COUNT($C$8:$C18))</f>
        <v/>
      </c>
      <c r="C18" s="25"/>
      <c r="D18" s="26" t="str">
        <f aca="false">IF($C18="","",CHOOSE(WEEKDAY($C18,2),"Montag","Dienstag","Mittwoch","Donnerstag","Freitag","Samstag","Sonntag"))</f>
        <v/>
      </c>
      <c r="E18" s="27"/>
      <c r="F18" s="28"/>
      <c r="G18" s="29"/>
      <c r="H18" s="29"/>
      <c r="I18" s="12"/>
      <c r="J18" s="29"/>
      <c r="K18" s="29"/>
      <c r="L18" s="29"/>
      <c r="M18" s="30"/>
      <c r="N18" s="29"/>
    </row>
    <row r="19" customFormat="false" ht="21.75" hidden="false" customHeight="true" outlineLevel="0" collapsed="false">
      <c r="B19" s="24" t="str">
        <f aca="false">IF($C19="","",COUNT($C$8:$C19))</f>
        <v/>
      </c>
      <c r="C19" s="25"/>
      <c r="D19" s="26" t="str">
        <f aca="false">IF($C19="","",CHOOSE(WEEKDAY($C19,2),"Montag","Dienstag","Mittwoch","Donnerstag","Freitag","Samstag","Sonntag"))</f>
        <v/>
      </c>
      <c r="E19" s="27"/>
      <c r="F19" s="28"/>
      <c r="G19" s="29"/>
      <c r="H19" s="29"/>
      <c r="I19" s="12"/>
      <c r="J19" s="29"/>
      <c r="K19" s="29"/>
      <c r="L19" s="29"/>
      <c r="M19" s="30"/>
      <c r="N19" s="29"/>
    </row>
    <row r="20" customFormat="false" ht="21.75" hidden="false" customHeight="true" outlineLevel="0" collapsed="false">
      <c r="B20" s="24" t="str">
        <f aca="false">IF($C20="","",COUNT($C$8:$C20))</f>
        <v/>
      </c>
      <c r="C20" s="25"/>
      <c r="D20" s="26" t="str">
        <f aca="false">IF($C20="","",CHOOSE(WEEKDAY($C20,2),"Montag","Dienstag","Mittwoch","Donnerstag","Freitag","Samstag","Sonntag"))</f>
        <v/>
      </c>
      <c r="E20" s="27"/>
      <c r="F20" s="28"/>
      <c r="G20" s="29"/>
      <c r="H20" s="29"/>
      <c r="I20" s="12"/>
      <c r="J20" s="29"/>
      <c r="K20" s="29"/>
      <c r="L20" s="29"/>
      <c r="M20" s="30"/>
      <c r="N20" s="29"/>
    </row>
    <row r="21" customFormat="false" ht="21.75" hidden="false" customHeight="true" outlineLevel="0" collapsed="false">
      <c r="B21" s="24" t="str">
        <f aca="false">IF($C21="","",COUNT($C$8:$C21))</f>
        <v/>
      </c>
      <c r="C21" s="25"/>
      <c r="D21" s="26" t="str">
        <f aca="false">IF($C21="","",CHOOSE(WEEKDAY($C21,2),"Montag","Dienstag","Mittwoch","Donnerstag","Freitag","Samstag","Sonntag"))</f>
        <v/>
      </c>
      <c r="E21" s="27"/>
      <c r="F21" s="28"/>
      <c r="G21" s="29"/>
      <c r="H21" s="29"/>
      <c r="I21" s="12"/>
      <c r="J21" s="29"/>
      <c r="K21" s="29"/>
      <c r="L21" s="29"/>
      <c r="M21" s="30"/>
      <c r="N21" s="29"/>
    </row>
    <row r="22" customFormat="false" ht="21.75" hidden="false" customHeight="true" outlineLevel="0" collapsed="false">
      <c r="B22" s="24" t="str">
        <f aca="false">IF($C22="","",COUNT($C$8:$C22))</f>
        <v/>
      </c>
      <c r="C22" s="25"/>
      <c r="D22" s="26" t="str">
        <f aca="false">IF($C22="","",CHOOSE(WEEKDAY($C22,2),"Montag","Dienstag","Mittwoch","Donnerstag","Freitag","Samstag","Sonntag"))</f>
        <v/>
      </c>
      <c r="E22" s="27"/>
      <c r="F22" s="28"/>
      <c r="G22" s="29"/>
      <c r="H22" s="29"/>
      <c r="I22" s="12"/>
      <c r="J22" s="29"/>
      <c r="K22" s="29"/>
      <c r="L22" s="29"/>
      <c r="M22" s="30"/>
      <c r="N22" s="29"/>
    </row>
    <row r="23" customFormat="false" ht="21.75" hidden="false" customHeight="true" outlineLevel="0" collapsed="false">
      <c r="B23" s="24" t="str">
        <f aca="false">IF($C23="","",COUNT($C$8:$C23))</f>
        <v/>
      </c>
      <c r="C23" s="25"/>
      <c r="D23" s="26" t="str">
        <f aca="false">IF($C23="","",CHOOSE(WEEKDAY($C23,2),"Montag","Dienstag","Mittwoch","Donnerstag","Freitag","Samstag","Sonntag"))</f>
        <v/>
      </c>
      <c r="E23" s="27"/>
      <c r="F23" s="28"/>
      <c r="G23" s="29"/>
      <c r="H23" s="29"/>
      <c r="I23" s="12"/>
      <c r="J23" s="29"/>
      <c r="K23" s="29"/>
      <c r="L23" s="29"/>
      <c r="M23" s="30"/>
      <c r="N23" s="29"/>
    </row>
    <row r="24" customFormat="false" ht="21.75" hidden="false" customHeight="true" outlineLevel="0" collapsed="false">
      <c r="B24" s="24" t="str">
        <f aca="false">IF($C24="","",COUNT($C$8:$C24))</f>
        <v/>
      </c>
      <c r="C24" s="25"/>
      <c r="D24" s="26" t="str">
        <f aca="false">IF($C24="","",CHOOSE(WEEKDAY($C24,2),"Montag","Dienstag","Mittwoch","Donnerstag","Freitag","Samstag","Sonntag"))</f>
        <v/>
      </c>
      <c r="E24" s="27"/>
      <c r="F24" s="28"/>
      <c r="G24" s="29"/>
      <c r="H24" s="29"/>
      <c r="I24" s="12"/>
      <c r="J24" s="29"/>
      <c r="K24" s="29"/>
      <c r="L24" s="29"/>
      <c r="M24" s="30"/>
      <c r="N24" s="29"/>
    </row>
    <row r="25" customFormat="false" ht="21.75" hidden="false" customHeight="true" outlineLevel="0" collapsed="false">
      <c r="B25" s="24" t="str">
        <f aca="false">IF($C25="","",COUNT($C$8:$C25))</f>
        <v/>
      </c>
      <c r="C25" s="25"/>
      <c r="D25" s="26" t="str">
        <f aca="false">IF($C25="","",CHOOSE(WEEKDAY($C25,2),"Montag","Dienstag","Mittwoch","Donnerstag","Freitag","Samstag","Sonntag"))</f>
        <v/>
      </c>
      <c r="E25" s="27"/>
      <c r="F25" s="28"/>
      <c r="G25" s="29"/>
      <c r="H25" s="29"/>
      <c r="I25" s="12"/>
      <c r="J25" s="29"/>
      <c r="K25" s="29"/>
      <c r="L25" s="29"/>
      <c r="M25" s="30"/>
      <c r="N25" s="29"/>
    </row>
    <row r="26" customFormat="false" ht="21.75" hidden="false" customHeight="true" outlineLevel="0" collapsed="false">
      <c r="B26" s="24" t="str">
        <f aca="false">IF($C26="","",COUNT($C$8:$C26))</f>
        <v/>
      </c>
      <c r="C26" s="25"/>
      <c r="D26" s="26" t="str">
        <f aca="false">IF($C26="","",CHOOSE(WEEKDAY($C26,2),"Montag","Dienstag","Mittwoch","Donnerstag","Freitag","Samstag","Sonntag"))</f>
        <v/>
      </c>
      <c r="E26" s="27"/>
      <c r="F26" s="28"/>
      <c r="G26" s="29"/>
      <c r="H26" s="29"/>
      <c r="I26" s="12"/>
      <c r="J26" s="29"/>
      <c r="K26" s="29"/>
      <c r="L26" s="29"/>
      <c r="M26" s="30"/>
      <c r="N26" s="29"/>
    </row>
    <row r="27" customFormat="false" ht="21.75" hidden="false" customHeight="true" outlineLevel="0" collapsed="false">
      <c r="B27" s="24" t="str">
        <f aca="false">IF($C27="","",COUNT($C$8:$C27))</f>
        <v/>
      </c>
      <c r="C27" s="25"/>
      <c r="D27" s="26" t="str">
        <f aca="false">IF($C27="","",CHOOSE(WEEKDAY($C27,2),"Montag","Dienstag","Mittwoch","Donnerstag","Freitag","Samstag","Sonntag"))</f>
        <v/>
      </c>
      <c r="E27" s="27"/>
      <c r="F27" s="28"/>
      <c r="G27" s="29"/>
      <c r="H27" s="29"/>
      <c r="I27" s="12"/>
      <c r="J27" s="29"/>
      <c r="K27" s="29"/>
      <c r="L27" s="29"/>
      <c r="M27" s="30"/>
      <c r="N27" s="29"/>
    </row>
    <row r="28" customFormat="false" ht="21.75" hidden="false" customHeight="true" outlineLevel="0" collapsed="false">
      <c r="B28" s="24" t="str">
        <f aca="false">IF($C28="","",COUNT($C$8:$C28))</f>
        <v/>
      </c>
      <c r="C28" s="25"/>
      <c r="D28" s="26" t="str">
        <f aca="false">IF($C28="","",CHOOSE(WEEKDAY($C28,2),"Montag","Dienstag","Mittwoch","Donnerstag","Freitag","Samstag","Sonntag"))</f>
        <v/>
      </c>
      <c r="E28" s="27"/>
      <c r="F28" s="28"/>
      <c r="G28" s="29"/>
      <c r="H28" s="29"/>
      <c r="I28" s="12"/>
      <c r="J28" s="29"/>
      <c r="K28" s="29"/>
      <c r="L28" s="29"/>
      <c r="M28" s="30"/>
      <c r="N28" s="29"/>
    </row>
    <row r="29" customFormat="false" ht="21.75" hidden="false" customHeight="true" outlineLevel="0" collapsed="false">
      <c r="B29" s="24" t="str">
        <f aca="false">IF($C29="","",COUNT($C$8:$C29))</f>
        <v/>
      </c>
      <c r="C29" s="25"/>
      <c r="D29" s="26" t="str">
        <f aca="false">IF($C29="","",CHOOSE(WEEKDAY($C29,2),"Montag","Dienstag","Mittwoch","Donnerstag","Freitag","Samstag","Sonntag"))</f>
        <v/>
      </c>
      <c r="E29" s="27"/>
      <c r="F29" s="28"/>
      <c r="G29" s="29"/>
      <c r="H29" s="29"/>
      <c r="I29" s="12"/>
      <c r="J29" s="29"/>
      <c r="K29" s="29"/>
      <c r="L29" s="29"/>
      <c r="M29" s="30"/>
      <c r="N29" s="29"/>
    </row>
    <row r="30" customFormat="false" ht="21.75" hidden="false" customHeight="true" outlineLevel="0" collapsed="false">
      <c r="B30" s="24" t="str">
        <f aca="false">IF($C30="","",COUNT($C$8:$C30))</f>
        <v/>
      </c>
      <c r="C30" s="25"/>
      <c r="D30" s="26" t="str">
        <f aca="false">IF($C30="","",CHOOSE(WEEKDAY($C30,2),"Montag","Dienstag","Mittwoch","Donnerstag","Freitag","Samstag","Sonntag"))</f>
        <v/>
      </c>
      <c r="E30" s="27"/>
      <c r="F30" s="28"/>
      <c r="G30" s="29"/>
      <c r="H30" s="29"/>
      <c r="I30" s="12"/>
      <c r="J30" s="29"/>
      <c r="K30" s="29"/>
      <c r="L30" s="29"/>
      <c r="M30" s="30"/>
      <c r="N30" s="29"/>
    </row>
    <row r="31" customFormat="false" ht="21.75" hidden="false" customHeight="true" outlineLevel="0" collapsed="false">
      <c r="B31" s="24" t="str">
        <f aca="false">IF($C31="","",COUNT($C$8:$C31))</f>
        <v/>
      </c>
      <c r="C31" s="25"/>
      <c r="D31" s="26" t="str">
        <f aca="false">IF($C31="","",CHOOSE(WEEKDAY($C31,2),"Montag","Dienstag","Mittwoch","Donnerstag","Freitag","Samstag","Sonntag"))</f>
        <v/>
      </c>
      <c r="E31" s="27"/>
      <c r="F31" s="28"/>
      <c r="G31" s="29"/>
      <c r="H31" s="29"/>
      <c r="I31" s="12"/>
      <c r="J31" s="29"/>
      <c r="K31" s="29"/>
      <c r="L31" s="29"/>
      <c r="M31" s="30"/>
      <c r="N31" s="29"/>
    </row>
    <row r="32" customFormat="false" ht="21.75" hidden="false" customHeight="true" outlineLevel="0" collapsed="false">
      <c r="B32" s="24" t="str">
        <f aca="false">IF($C32="","",COUNT($C$8:$C32))</f>
        <v/>
      </c>
      <c r="C32" s="25"/>
      <c r="D32" s="26" t="str">
        <f aca="false">IF($C32="","",CHOOSE(WEEKDAY($C32,2),"Montag","Dienstag","Mittwoch","Donnerstag","Freitag","Samstag","Sonntag"))</f>
        <v/>
      </c>
      <c r="E32" s="27"/>
      <c r="F32" s="28"/>
      <c r="G32" s="29"/>
      <c r="H32" s="29"/>
      <c r="I32" s="12"/>
      <c r="J32" s="29"/>
      <c r="K32" s="29"/>
      <c r="L32" s="29"/>
      <c r="M32" s="30"/>
      <c r="N32" s="29"/>
    </row>
    <row r="33" customFormat="false" ht="21.75" hidden="false" customHeight="true" outlineLevel="0" collapsed="false">
      <c r="B33" s="24" t="str">
        <f aca="false">IF($C33="","",COUNT($C$8:$C33))</f>
        <v/>
      </c>
      <c r="C33" s="25"/>
      <c r="D33" s="26" t="str">
        <f aca="false">IF($C33="","",CHOOSE(WEEKDAY($C33,2),"Montag","Dienstag","Mittwoch","Donnerstag","Freitag","Samstag","Sonntag"))</f>
        <v/>
      </c>
      <c r="E33" s="27"/>
      <c r="F33" s="28"/>
      <c r="G33" s="29"/>
      <c r="H33" s="29"/>
      <c r="I33" s="12"/>
      <c r="J33" s="29"/>
      <c r="K33" s="29"/>
      <c r="L33" s="29"/>
      <c r="M33" s="30"/>
      <c r="N33" s="29"/>
    </row>
    <row r="34" customFormat="false" ht="21.75" hidden="false" customHeight="true" outlineLevel="0" collapsed="false">
      <c r="B34" s="24" t="str">
        <f aca="false">IF($C34="","",COUNT($C$8:$C34))</f>
        <v/>
      </c>
      <c r="C34" s="25"/>
      <c r="D34" s="26" t="str">
        <f aca="false">IF($C34="","",CHOOSE(WEEKDAY($C34,2),"Montag","Dienstag","Mittwoch","Donnerstag","Freitag","Samstag","Sonntag"))</f>
        <v/>
      </c>
      <c r="E34" s="27"/>
      <c r="F34" s="28"/>
      <c r="G34" s="29"/>
      <c r="H34" s="29"/>
      <c r="I34" s="12"/>
      <c r="J34" s="29"/>
      <c r="K34" s="29"/>
      <c r="L34" s="29"/>
      <c r="M34" s="30"/>
      <c r="N34" s="29"/>
    </row>
    <row r="35" customFormat="false" ht="21.75" hidden="false" customHeight="true" outlineLevel="0" collapsed="false">
      <c r="B35" s="24" t="str">
        <f aca="false">IF($C35="","",COUNT($C$8:$C35))</f>
        <v/>
      </c>
      <c r="C35" s="25"/>
      <c r="D35" s="26" t="str">
        <f aca="false">IF($C35="","",CHOOSE(WEEKDAY($C35,2),"Montag","Dienstag","Mittwoch","Donnerstag","Freitag","Samstag","Sonntag"))</f>
        <v/>
      </c>
      <c r="E35" s="27"/>
      <c r="F35" s="28"/>
      <c r="G35" s="29"/>
      <c r="H35" s="29"/>
      <c r="I35" s="12"/>
      <c r="J35" s="29"/>
      <c r="K35" s="29"/>
      <c r="L35" s="29"/>
      <c r="M35" s="30"/>
      <c r="N35" s="29"/>
    </row>
    <row r="36" customFormat="false" ht="21.75" hidden="false" customHeight="true" outlineLevel="0" collapsed="false">
      <c r="B36" s="24" t="str">
        <f aca="false">IF($C36="","",COUNT($C$8:$C36))</f>
        <v/>
      </c>
      <c r="C36" s="25"/>
      <c r="D36" s="26" t="str">
        <f aca="false">IF($C36="","",CHOOSE(WEEKDAY($C36,2),"Montag","Dienstag","Mittwoch","Donnerstag","Freitag","Samstag","Sonntag"))</f>
        <v/>
      </c>
      <c r="E36" s="27"/>
      <c r="F36" s="28"/>
      <c r="G36" s="29"/>
      <c r="H36" s="29"/>
      <c r="I36" s="12"/>
      <c r="J36" s="29"/>
      <c r="K36" s="29"/>
      <c r="L36" s="29"/>
      <c r="M36" s="30"/>
      <c r="N36" s="29"/>
    </row>
    <row r="37" customFormat="false" ht="21.75" hidden="false" customHeight="true" outlineLevel="0" collapsed="false">
      <c r="B37" s="24" t="str">
        <f aca="false">IF($C37="","",COUNT($C$8:$C37))</f>
        <v/>
      </c>
      <c r="C37" s="25"/>
      <c r="D37" s="26" t="str">
        <f aca="false">IF($C37="","",CHOOSE(WEEKDAY($C37,2),"Montag","Dienstag","Mittwoch","Donnerstag","Freitag","Samstag","Sonntag"))</f>
        <v/>
      </c>
      <c r="E37" s="27"/>
      <c r="F37" s="28"/>
      <c r="G37" s="29"/>
      <c r="H37" s="29"/>
      <c r="I37" s="12"/>
      <c r="J37" s="29"/>
      <c r="K37" s="29"/>
      <c r="L37" s="29"/>
      <c r="M37" s="30"/>
      <c r="N37" s="29"/>
    </row>
    <row r="38" customFormat="false" ht="21.75" hidden="false" customHeight="true" outlineLevel="0" collapsed="false">
      <c r="B38" s="24" t="str">
        <f aca="false">IF($C38="","",COUNT($C$8:$C38))</f>
        <v/>
      </c>
      <c r="C38" s="25"/>
      <c r="D38" s="26" t="str">
        <f aca="false">IF($C38="","",CHOOSE(WEEKDAY($C38,2),"Montag","Dienstag","Mittwoch","Donnerstag","Freitag","Samstag","Sonntag"))</f>
        <v/>
      </c>
      <c r="E38" s="27"/>
      <c r="F38" s="28"/>
      <c r="G38" s="29"/>
      <c r="H38" s="29"/>
      <c r="I38" s="12"/>
      <c r="J38" s="29"/>
      <c r="K38" s="29"/>
      <c r="L38" s="29"/>
      <c r="M38" s="30"/>
      <c r="N38" s="29"/>
    </row>
    <row r="39" customFormat="false" ht="21.75" hidden="false" customHeight="true" outlineLevel="0" collapsed="false">
      <c r="B39" s="24" t="str">
        <f aca="false">IF($C39="","",COUNT($C$8:$C39))</f>
        <v/>
      </c>
      <c r="C39" s="25"/>
      <c r="D39" s="26" t="str">
        <f aca="false">IF($C39="","",CHOOSE(WEEKDAY($C39,2),"Montag","Dienstag","Mittwoch","Donnerstag","Freitag","Samstag","Sonntag"))</f>
        <v/>
      </c>
      <c r="E39" s="27"/>
      <c r="F39" s="28"/>
      <c r="G39" s="29"/>
      <c r="H39" s="29"/>
      <c r="I39" s="12"/>
      <c r="J39" s="29"/>
      <c r="K39" s="29"/>
      <c r="L39" s="29"/>
      <c r="M39" s="30"/>
      <c r="N39" s="29"/>
    </row>
    <row r="40" customFormat="false" ht="21.75" hidden="false" customHeight="true" outlineLevel="0" collapsed="false">
      <c r="B40" s="24" t="str">
        <f aca="false">IF($C40="","",COUNT($C$8:$C40))</f>
        <v/>
      </c>
      <c r="C40" s="25"/>
      <c r="D40" s="26" t="str">
        <f aca="false">IF($C40="","",CHOOSE(WEEKDAY($C40,2),"Montag","Dienstag","Mittwoch","Donnerstag","Freitag","Samstag","Sonntag"))</f>
        <v/>
      </c>
      <c r="E40" s="27"/>
      <c r="F40" s="28"/>
      <c r="G40" s="29"/>
      <c r="H40" s="29"/>
      <c r="I40" s="12"/>
      <c r="J40" s="29"/>
      <c r="K40" s="29"/>
      <c r="L40" s="29"/>
      <c r="M40" s="30"/>
      <c r="N40" s="29"/>
    </row>
    <row r="41" customFormat="false" ht="21.75" hidden="false" customHeight="true" outlineLevel="0" collapsed="false">
      <c r="B41" s="24" t="str">
        <f aca="false">IF($C41="","",COUNT($C$8:$C41))</f>
        <v/>
      </c>
      <c r="C41" s="25"/>
      <c r="D41" s="26" t="str">
        <f aca="false">IF($C41="","",CHOOSE(WEEKDAY($C41,2),"Montag","Dienstag","Mittwoch","Donnerstag","Freitag","Samstag","Sonntag"))</f>
        <v/>
      </c>
      <c r="E41" s="27"/>
      <c r="F41" s="28"/>
      <c r="G41" s="29"/>
      <c r="H41" s="29"/>
      <c r="I41" s="12"/>
      <c r="J41" s="29"/>
      <c r="K41" s="29"/>
      <c r="L41" s="29"/>
      <c r="M41" s="30"/>
      <c r="N41" s="29"/>
    </row>
    <row r="42" customFormat="false" ht="21.75" hidden="false" customHeight="true" outlineLevel="0" collapsed="false">
      <c r="B42" s="24" t="str">
        <f aca="false">IF($C42="","",COUNT($C$8:$C42))</f>
        <v/>
      </c>
      <c r="C42" s="25"/>
      <c r="D42" s="26" t="str">
        <f aca="false">IF($C42="","",CHOOSE(WEEKDAY($C42,2),"Montag","Dienstag","Mittwoch","Donnerstag","Freitag","Samstag","Sonntag"))</f>
        <v/>
      </c>
      <c r="E42" s="27"/>
      <c r="F42" s="28"/>
      <c r="G42" s="29"/>
      <c r="H42" s="29"/>
      <c r="I42" s="12"/>
      <c r="J42" s="29"/>
      <c r="K42" s="29"/>
      <c r="L42" s="29"/>
      <c r="M42" s="30"/>
      <c r="N42" s="29"/>
    </row>
    <row r="43" customFormat="false" ht="21.75" hidden="false" customHeight="true" outlineLevel="0" collapsed="false">
      <c r="B43" s="24" t="str">
        <f aca="false">IF($C43="","",COUNT($C$8:$C43))</f>
        <v/>
      </c>
      <c r="C43" s="25"/>
      <c r="D43" s="26" t="str">
        <f aca="false">IF($C43="","",CHOOSE(WEEKDAY($C43,2),"Montag","Dienstag","Mittwoch","Donnerstag","Freitag","Samstag","Sonntag"))</f>
        <v/>
      </c>
      <c r="E43" s="27"/>
      <c r="F43" s="28"/>
      <c r="G43" s="29"/>
      <c r="H43" s="29"/>
      <c r="I43" s="12"/>
      <c r="J43" s="29"/>
      <c r="K43" s="29"/>
      <c r="L43" s="29"/>
      <c r="M43" s="30"/>
      <c r="N43" s="29"/>
    </row>
    <row r="44" customFormat="false" ht="21.75" hidden="false" customHeight="true" outlineLevel="0" collapsed="false">
      <c r="B44" s="24" t="str">
        <f aca="false">IF($C44="","",COUNT($C$8:$C44))</f>
        <v/>
      </c>
      <c r="C44" s="25"/>
      <c r="D44" s="26" t="str">
        <f aca="false">IF($C44="","",CHOOSE(WEEKDAY($C44,2),"Montag","Dienstag","Mittwoch","Donnerstag","Freitag","Samstag","Sonntag"))</f>
        <v/>
      </c>
      <c r="E44" s="27"/>
      <c r="F44" s="28"/>
      <c r="G44" s="29"/>
      <c r="H44" s="29"/>
      <c r="I44" s="12"/>
      <c r="J44" s="29"/>
      <c r="K44" s="29"/>
      <c r="L44" s="29"/>
      <c r="M44" s="30"/>
      <c r="N44" s="29"/>
    </row>
    <row r="45" customFormat="false" ht="21.75" hidden="false" customHeight="true" outlineLevel="0" collapsed="false">
      <c r="B45" s="24" t="str">
        <f aca="false">IF($C45="","",COUNT($C$8:$C45))</f>
        <v/>
      </c>
      <c r="C45" s="25"/>
      <c r="D45" s="26" t="str">
        <f aca="false">IF($C45="","",CHOOSE(WEEKDAY($C45,2),"Montag","Dienstag","Mittwoch","Donnerstag","Freitag","Samstag","Sonntag"))</f>
        <v/>
      </c>
      <c r="E45" s="27"/>
      <c r="F45" s="28"/>
      <c r="G45" s="29"/>
      <c r="H45" s="29"/>
      <c r="I45" s="12"/>
      <c r="J45" s="29"/>
      <c r="K45" s="29"/>
      <c r="L45" s="29"/>
      <c r="M45" s="30"/>
      <c r="N45" s="29"/>
    </row>
    <row r="46" customFormat="false" ht="21.75" hidden="false" customHeight="true" outlineLevel="0" collapsed="false">
      <c r="B46" s="24" t="str">
        <f aca="false">IF($C46="","",COUNT($C$8:$C46))</f>
        <v/>
      </c>
      <c r="C46" s="25"/>
      <c r="D46" s="26" t="str">
        <f aca="false">IF($C46="","",CHOOSE(WEEKDAY($C46,2),"Montag","Dienstag","Mittwoch","Donnerstag","Freitag","Samstag","Sonntag"))</f>
        <v/>
      </c>
      <c r="E46" s="27"/>
      <c r="F46" s="28"/>
      <c r="G46" s="29"/>
      <c r="H46" s="29"/>
      <c r="I46" s="12"/>
      <c r="J46" s="29"/>
      <c r="K46" s="29"/>
      <c r="L46" s="29"/>
      <c r="M46" s="30"/>
      <c r="N46" s="29"/>
    </row>
    <row r="47" customFormat="false" ht="21.75" hidden="false" customHeight="true" outlineLevel="0" collapsed="false">
      <c r="B47" s="24" t="str">
        <f aca="false">IF($C47="","",COUNT($C$8:$C47))</f>
        <v/>
      </c>
      <c r="C47" s="25"/>
      <c r="D47" s="26" t="str">
        <f aca="false">IF($C47="","",CHOOSE(WEEKDAY($C47,2),"Montag","Dienstag","Mittwoch","Donnerstag","Freitag","Samstag","Sonntag"))</f>
        <v/>
      </c>
      <c r="E47" s="27"/>
      <c r="F47" s="28"/>
      <c r="G47" s="29"/>
      <c r="H47" s="29"/>
      <c r="I47" s="12"/>
      <c r="J47" s="29"/>
      <c r="K47" s="29"/>
      <c r="L47" s="29"/>
      <c r="M47" s="30"/>
      <c r="N47" s="29"/>
    </row>
    <row r="48" customFormat="false" ht="21.75" hidden="false" customHeight="true" outlineLevel="0" collapsed="false">
      <c r="B48" s="24" t="str">
        <f aca="false">IF($C48="","",COUNT($C$8:$C48))</f>
        <v/>
      </c>
      <c r="C48" s="25"/>
      <c r="D48" s="26" t="str">
        <f aca="false">IF($C48="","",CHOOSE(WEEKDAY($C48,2),"Montag","Dienstag","Mittwoch","Donnerstag","Freitag","Samstag","Sonntag"))</f>
        <v/>
      </c>
      <c r="E48" s="27"/>
      <c r="F48" s="28"/>
      <c r="G48" s="29"/>
      <c r="H48" s="29"/>
      <c r="I48" s="12"/>
      <c r="J48" s="29"/>
      <c r="K48" s="29"/>
      <c r="L48" s="29"/>
      <c r="M48" s="30"/>
      <c r="N48" s="29"/>
    </row>
    <row r="49" customFormat="false" ht="21.75" hidden="false" customHeight="true" outlineLevel="0" collapsed="false">
      <c r="B49" s="24" t="str">
        <f aca="false">IF($C49="","",COUNT($C$8:$C49))</f>
        <v/>
      </c>
      <c r="C49" s="25"/>
      <c r="D49" s="26" t="str">
        <f aca="false">IF($C49="","",CHOOSE(WEEKDAY($C49,2),"Montag","Dienstag","Mittwoch","Donnerstag","Freitag","Samstag","Sonntag"))</f>
        <v/>
      </c>
      <c r="E49" s="27"/>
      <c r="F49" s="28"/>
      <c r="G49" s="29"/>
      <c r="H49" s="29"/>
      <c r="I49" s="12"/>
      <c r="J49" s="29"/>
      <c r="K49" s="29"/>
      <c r="L49" s="29"/>
      <c r="M49" s="30"/>
      <c r="N49" s="29"/>
    </row>
    <row r="50" customFormat="false" ht="21.75" hidden="false" customHeight="true" outlineLevel="0" collapsed="false">
      <c r="B50" s="24" t="str">
        <f aca="false">IF($C50="","",COUNT($C$8:$C50))</f>
        <v/>
      </c>
      <c r="C50" s="25"/>
      <c r="D50" s="26" t="str">
        <f aca="false">IF($C50="","",CHOOSE(WEEKDAY($C50,2),"Montag","Dienstag","Mittwoch","Donnerstag","Freitag","Samstag","Sonntag"))</f>
        <v/>
      </c>
      <c r="E50" s="27"/>
      <c r="F50" s="28"/>
      <c r="G50" s="29"/>
      <c r="H50" s="29"/>
      <c r="I50" s="12"/>
      <c r="J50" s="29"/>
      <c r="K50" s="29"/>
      <c r="L50" s="29"/>
      <c r="M50" s="30"/>
      <c r="N50" s="29"/>
    </row>
    <row r="51" customFormat="false" ht="21.75" hidden="false" customHeight="true" outlineLevel="0" collapsed="false">
      <c r="B51" s="24" t="str">
        <f aca="false">IF($C51="","",COUNT($C$8:$C51))</f>
        <v/>
      </c>
      <c r="C51" s="25"/>
      <c r="D51" s="26" t="str">
        <f aca="false">IF($C51="","",CHOOSE(WEEKDAY($C51,2),"Montag","Dienstag","Mittwoch","Donnerstag","Freitag","Samstag","Sonntag"))</f>
        <v/>
      </c>
      <c r="E51" s="27"/>
      <c r="F51" s="28"/>
      <c r="G51" s="29"/>
      <c r="H51" s="29"/>
      <c r="I51" s="12"/>
      <c r="J51" s="29"/>
      <c r="K51" s="29"/>
      <c r="L51" s="29"/>
      <c r="M51" s="30"/>
      <c r="N51" s="29"/>
    </row>
    <row r="52" customFormat="false" ht="21.75" hidden="false" customHeight="true" outlineLevel="0" collapsed="false">
      <c r="B52" s="24" t="str">
        <f aca="false">IF($C52="","",COUNT($C$8:$C52))</f>
        <v/>
      </c>
      <c r="C52" s="25"/>
      <c r="D52" s="26" t="str">
        <f aca="false">IF($C52="","",CHOOSE(WEEKDAY($C52,2),"Montag","Dienstag","Mittwoch","Donnerstag","Freitag","Samstag","Sonntag"))</f>
        <v/>
      </c>
      <c r="E52" s="27"/>
      <c r="F52" s="28"/>
      <c r="G52" s="29"/>
      <c r="H52" s="29"/>
      <c r="I52" s="12"/>
      <c r="J52" s="29"/>
      <c r="K52" s="29"/>
      <c r="L52" s="29"/>
      <c r="M52" s="30"/>
      <c r="N52" s="29"/>
    </row>
    <row r="53" customFormat="false" ht="21.75" hidden="false" customHeight="true" outlineLevel="0" collapsed="false">
      <c r="B53" s="24" t="str">
        <f aca="false">IF($C53="","",COUNT($C$8:$C53))</f>
        <v/>
      </c>
      <c r="C53" s="25"/>
      <c r="D53" s="26" t="str">
        <f aca="false">IF($C53="","",CHOOSE(WEEKDAY($C53,2),"Montag","Dienstag","Mittwoch","Donnerstag","Freitag","Samstag","Sonntag"))</f>
        <v/>
      </c>
      <c r="E53" s="27"/>
      <c r="F53" s="28"/>
      <c r="G53" s="29"/>
      <c r="H53" s="29"/>
      <c r="I53" s="12"/>
      <c r="J53" s="29"/>
      <c r="K53" s="29"/>
      <c r="L53" s="29"/>
      <c r="M53" s="30"/>
      <c r="N53" s="29"/>
    </row>
  </sheetData>
  <autoFilter ref="B7:N53"/>
  <mergeCells count="4">
    <mergeCell ref="B2:N2"/>
    <mergeCell ref="B3:N3"/>
    <mergeCell ref="B5:G5"/>
    <mergeCell ref="H5:N5"/>
  </mergeCells>
  <conditionalFormatting sqref="F8:F53">
    <cfRule type="colorScale" priority="2">
      <colorScale>
        <cfvo type="num" val="0"/>
        <cfvo type="num" val="5"/>
        <cfvo type="num" val="10"/>
        <color rgb="FFFBEFD5"/>
        <color rgb="FFE9A97A"/>
        <color rgb="FF9C3A5E"/>
      </colorScale>
    </cfRule>
  </conditionalFormatting>
  <conditionalFormatting sqref="B8:N53">
    <cfRule type="expression" priority="3" aboveAverage="0" equalAverage="0" bottom="0" percent="0" rank="0" text="" dxfId="16">
      <formula>AND($F8&lt;&gt;"",$F8&gt;=7)</formula>
    </cfRule>
  </conditionalFormatting>
  <conditionalFormatting sqref="D8:D53">
    <cfRule type="expression" priority="4" aboveAverage="0" equalAverage="0" bottom="0" percent="0" rank="0" text="" dxfId="17">
      <formula>AND($C8&lt;&gt;"",WEEKDAY($C8,2)&gt;5)</formula>
    </cfRule>
  </conditionalFormatting>
  <dataValidations count="5">
    <dataValidation allowBlank="true" error="Bitte einen Wert zwischen 0 und 10 eingeben (NRS)." errorStyle="stop" errorTitle="Ungültiger NRS-Wert" operator="between" prompt="0 = kein Schmerz, 10 = stärkster vorstellbarer Schmerz." promptTitle="NRS 0–10" showDropDown="false" showErrorMessage="false" showInputMessage="false" sqref="F8:F53" type="whole">
      <formula1>0</formula1>
      <formula2>10</formula2>
    </dataValidation>
    <dataValidation allowBlank="true" errorStyle="stop" operator="between" showDropDown="false" showErrorMessage="false" showInputMessage="false" sqref="G8:G53" type="list">
      <formula1>Stammdaten!$B$6:$B$17</formula1>
      <formula2>0</formula2>
    </dataValidation>
    <dataValidation allowBlank="true" errorStyle="stop" operator="between" showDropDown="false" showErrorMessage="false" showInputMessage="false" sqref="H8:H53" type="list">
      <formula1>Stammdaten!$D$6:$D$14</formula1>
      <formula2>0</formula2>
    </dataValidation>
    <dataValidation allowBlank="true" errorStyle="stop" operator="between" showDropDown="false" showErrorMessage="false" showInputMessage="false" sqref="M8:M53" type="list">
      <formula1>"gut,mäßig,gering,keine,—"</formula1>
      <formula2>0</formula2>
    </dataValidation>
    <dataValidation allowBlank="true" error="Bitte ein gültiges Datum (TT.MM.JJJJ) eingeben." errorStyle="stop" errorTitle="Ungültiges Datum" operator="greaterThan" showDropDown="false" showErrorMessage="false" showInputMessage="false" sqref="C8:C53" type="date">
      <formula1>DATE(2000,1,1)</formula1>
      <formula2>0</formula2>
    </dataValidation>
  </dataValidations>
  <printOptions headings="false" gridLines="false" gridLinesSet="true" horizontalCentered="false" verticalCentered="false"/>
  <pageMargins left="0.3" right="0.3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E2A5B"/>
    <pageSetUpPr fitToPage="true"/>
  </sheetPr>
  <dimension ref="B1:J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3"/>
    <col collapsed="false" customWidth="true" hidden="false" outlineLevel="0" max="2" min="2" style="0" width="5"/>
    <col collapsed="false" customWidth="true" hidden="false" outlineLevel="0" max="3" min="3" style="0" width="12"/>
    <col collapsed="false" customWidth="true" hidden="false" outlineLevel="0" max="4" min="4" style="0" width="9"/>
    <col collapsed="false" customWidth="true" hidden="false" outlineLevel="0" max="5" min="5" style="0" width="22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18"/>
    <col collapsed="false" customWidth="true" hidden="false" outlineLevel="0" max="9" min="9" style="0" width="13"/>
    <col collapsed="false" customWidth="true" hidden="false" outlineLevel="0" max="10" min="10" style="0" width="26"/>
    <col collapsed="false" customWidth="true" hidden="false" outlineLevel="0" max="11" min="11" style="0" width="2.3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113</v>
      </c>
      <c r="C2" s="1"/>
      <c r="D2" s="1"/>
      <c r="E2" s="1"/>
      <c r="F2" s="1"/>
      <c r="G2" s="1"/>
      <c r="H2" s="1"/>
      <c r="I2" s="1"/>
      <c r="J2" s="1"/>
    </row>
    <row r="3" customFormat="false" ht="18" hidden="false" customHeight="true" outlineLevel="0" collapsed="false">
      <c r="B3" s="2" t="str">
        <f aca="false">"Einnahme- und Maßnahmenprotokoll für "&amp;Übersicht!$C$6</f>
        <v>Einnahme- und Maßnahmenprotokoll für M. Sample</v>
      </c>
      <c r="C3" s="2"/>
      <c r="D3" s="2"/>
      <c r="E3" s="2"/>
      <c r="F3" s="2"/>
      <c r="G3" s="2"/>
      <c r="H3" s="2"/>
      <c r="I3" s="2"/>
      <c r="J3" s="2"/>
    </row>
    <row r="4" customFormat="false" ht="7.5" hidden="false" customHeight="true" outlineLevel="0" collapsed="false"/>
    <row r="5" customFormat="false" ht="21.75" hidden="false" customHeight="true" outlineLevel="0" collapsed="false">
      <c r="B5" s="22" t="str">
        <f aca="false">"Einnahmen gesamt:  "&amp;COUNTA($C$8:$C$500)&amp;"        wirksam:  "&amp;COUNTIF($I$8:$I$500,"gut")</f>
        <v>Einnahmen gesamt:  8        wirksam:  4</v>
      </c>
      <c r="C5" s="22"/>
      <c r="D5" s="22"/>
      <c r="E5" s="22"/>
      <c r="F5" s="22"/>
      <c r="G5" s="23" t="str">
        <f aca="false">"verschiedene Präparate:  "&amp;SUMPRODUCT((($E$8:$E$500&lt;&gt;"")/COUNTIF($E$8:$E$500,$E$8:$E$500&amp;"")))</f>
        <v>verschiedene Präparate:  6</v>
      </c>
      <c r="H5" s="23"/>
      <c r="I5" s="23"/>
      <c r="J5" s="23"/>
    </row>
    <row r="6" customFormat="false" ht="7.5" hidden="false" customHeight="true" outlineLevel="0" collapsed="false"/>
    <row r="7" customFormat="false" ht="30" hidden="false" customHeight="true" outlineLevel="0" collapsed="false">
      <c r="B7" s="10" t="s">
        <v>51</v>
      </c>
      <c r="C7" s="10" t="s">
        <v>52</v>
      </c>
      <c r="D7" s="10" t="s">
        <v>54</v>
      </c>
      <c r="E7" s="10" t="s">
        <v>60</v>
      </c>
      <c r="F7" s="10" t="s">
        <v>114</v>
      </c>
      <c r="G7" s="10" t="s">
        <v>115</v>
      </c>
      <c r="H7" s="10" t="s">
        <v>116</v>
      </c>
      <c r="I7" s="10" t="s">
        <v>61</v>
      </c>
      <c r="J7" s="10" t="s">
        <v>117</v>
      </c>
    </row>
    <row r="8" customFormat="false" ht="24" hidden="false" customHeight="true" outlineLevel="0" collapsed="false">
      <c r="B8" s="24" t="n">
        <f aca="false">IF($C8="","",COUNT($C$8:$C8))</f>
        <v>1</v>
      </c>
      <c r="C8" s="25" t="n">
        <v>46027</v>
      </c>
      <c r="D8" s="27" t="n">
        <v>0.364583333333333</v>
      </c>
      <c r="E8" s="29" t="s">
        <v>118</v>
      </c>
      <c r="F8" s="12" t="s">
        <v>119</v>
      </c>
      <c r="G8" s="28" t="n">
        <v>6</v>
      </c>
      <c r="H8" s="12" t="s">
        <v>120</v>
      </c>
      <c r="I8" s="30" t="s">
        <v>68</v>
      </c>
      <c r="J8" s="29" t="s">
        <v>94</v>
      </c>
    </row>
    <row r="9" customFormat="false" ht="24" hidden="false" customHeight="true" outlineLevel="0" collapsed="false">
      <c r="B9" s="24" t="n">
        <f aca="false">IF($C9="","",COUNT($C$8:$C9))</f>
        <v>2</v>
      </c>
      <c r="C9" s="25" t="n">
        <v>46027</v>
      </c>
      <c r="D9" s="27" t="n">
        <v>0.798611111111111</v>
      </c>
      <c r="E9" s="29" t="s">
        <v>74</v>
      </c>
      <c r="F9" s="12" t="s">
        <v>121</v>
      </c>
      <c r="G9" s="28" t="n">
        <v>4</v>
      </c>
      <c r="H9" s="12" t="s">
        <v>122</v>
      </c>
      <c r="I9" s="30" t="s">
        <v>75</v>
      </c>
      <c r="J9" s="29" t="s">
        <v>93</v>
      </c>
    </row>
    <row r="10" customFormat="false" ht="24" hidden="false" customHeight="true" outlineLevel="0" collapsed="false">
      <c r="B10" s="24" t="n">
        <f aca="false">IF($C10="","",COUNT($C$8:$C10))</f>
        <v>3</v>
      </c>
      <c r="C10" s="25" t="n">
        <v>46029</v>
      </c>
      <c r="D10" s="27" t="n">
        <v>0.604166666666667</v>
      </c>
      <c r="E10" s="29" t="s">
        <v>118</v>
      </c>
      <c r="F10" s="12" t="s">
        <v>123</v>
      </c>
      <c r="G10" s="28" t="n">
        <v>8</v>
      </c>
      <c r="H10" s="12" t="s">
        <v>120</v>
      </c>
      <c r="I10" s="30" t="s">
        <v>68</v>
      </c>
      <c r="J10" s="29" t="s">
        <v>124</v>
      </c>
    </row>
    <row r="11" customFormat="false" ht="24" hidden="false" customHeight="true" outlineLevel="0" collapsed="false">
      <c r="B11" s="24" t="n">
        <f aca="false">IF($C11="","",COUNT($C$8:$C11))</f>
        <v>4</v>
      </c>
      <c r="C11" s="25" t="n">
        <v>46031</v>
      </c>
      <c r="D11" s="27" t="n">
        <v>0.333333333333333</v>
      </c>
      <c r="E11" s="29" t="s">
        <v>86</v>
      </c>
      <c r="F11" s="12" t="s">
        <v>125</v>
      </c>
      <c r="G11" s="28" t="n">
        <v>3</v>
      </c>
      <c r="H11" s="12" t="s">
        <v>111</v>
      </c>
      <c r="I11" s="30" t="s">
        <v>68</v>
      </c>
      <c r="J11" s="29" t="s">
        <v>93</v>
      </c>
    </row>
    <row r="12" customFormat="false" ht="24" hidden="false" customHeight="true" outlineLevel="0" collapsed="false">
      <c r="B12" s="24" t="n">
        <f aca="false">IF($C12="","",COUNT($C$8:$C12))</f>
        <v>5</v>
      </c>
      <c r="C12" s="25" t="n">
        <v>46034</v>
      </c>
      <c r="D12" s="27" t="n">
        <v>0.927083333333333</v>
      </c>
      <c r="E12" s="29" t="s">
        <v>126</v>
      </c>
      <c r="F12" s="12" t="s">
        <v>127</v>
      </c>
      <c r="G12" s="28" t="n">
        <v>5</v>
      </c>
      <c r="H12" s="12" t="s">
        <v>128</v>
      </c>
      <c r="I12" s="30" t="s">
        <v>75</v>
      </c>
      <c r="J12" s="29" t="s">
        <v>129</v>
      </c>
    </row>
    <row r="13" customFormat="false" ht="24" hidden="false" customHeight="true" outlineLevel="0" collapsed="false">
      <c r="B13" s="24" t="n">
        <f aca="false">IF($C13="","",COUNT($C$8:$C13))</f>
        <v>6</v>
      </c>
      <c r="C13" s="25" t="n">
        <v>46040</v>
      </c>
      <c r="D13" s="27" t="n">
        <v>0.697916666666667</v>
      </c>
      <c r="E13" s="29" t="s">
        <v>118</v>
      </c>
      <c r="F13" s="12" t="s">
        <v>119</v>
      </c>
      <c r="G13" s="28" t="n">
        <v>7</v>
      </c>
      <c r="H13" s="12" t="s">
        <v>120</v>
      </c>
      <c r="I13" s="30" t="s">
        <v>98</v>
      </c>
      <c r="J13" s="29" t="s">
        <v>130</v>
      </c>
    </row>
    <row r="14" customFormat="false" ht="24" hidden="false" customHeight="true" outlineLevel="0" collapsed="false">
      <c r="B14" s="24" t="n">
        <f aca="false">IF($C14="","",COUNT($C$8:$C14))</f>
        <v>7</v>
      </c>
      <c r="C14" s="25" t="n">
        <v>46043</v>
      </c>
      <c r="D14" s="27" t="n">
        <v>0.46875</v>
      </c>
      <c r="E14" s="29" t="s">
        <v>103</v>
      </c>
      <c r="F14" s="12" t="s">
        <v>131</v>
      </c>
      <c r="G14" s="28" t="n">
        <v>4</v>
      </c>
      <c r="H14" s="12" t="s">
        <v>132</v>
      </c>
      <c r="I14" s="30" t="s">
        <v>75</v>
      </c>
      <c r="J14" s="29" t="s">
        <v>133</v>
      </c>
    </row>
    <row r="15" customFormat="false" ht="24" hidden="false" customHeight="true" outlineLevel="0" collapsed="false">
      <c r="B15" s="24" t="n">
        <f aca="false">IF($C15="","",COUNT($C$8:$C15))</f>
        <v>8</v>
      </c>
      <c r="C15" s="25" t="n">
        <v>46046</v>
      </c>
      <c r="D15" s="27" t="n">
        <v>0.854166666666667</v>
      </c>
      <c r="E15" s="29" t="s">
        <v>134</v>
      </c>
      <c r="F15" s="12" t="s">
        <v>135</v>
      </c>
      <c r="G15" s="28" t="n">
        <v>6</v>
      </c>
      <c r="H15" s="12" t="s">
        <v>122</v>
      </c>
      <c r="I15" s="30" t="s">
        <v>68</v>
      </c>
      <c r="J15" s="29" t="s">
        <v>93</v>
      </c>
    </row>
    <row r="16" customFormat="false" ht="19.5" hidden="false" customHeight="true" outlineLevel="0" collapsed="false">
      <c r="B16" s="24" t="str">
        <f aca="false">IF($C16="","",COUNT($C$8:$C16))</f>
        <v/>
      </c>
      <c r="C16" s="25"/>
      <c r="D16" s="27"/>
      <c r="E16" s="29"/>
      <c r="F16" s="12"/>
      <c r="G16" s="28"/>
      <c r="H16" s="12"/>
      <c r="I16" s="30"/>
      <c r="J16" s="29"/>
    </row>
    <row r="17" customFormat="false" ht="19.5" hidden="false" customHeight="true" outlineLevel="0" collapsed="false">
      <c r="B17" s="24" t="str">
        <f aca="false">IF($C17="","",COUNT($C$8:$C17))</f>
        <v/>
      </c>
      <c r="C17" s="25"/>
      <c r="D17" s="27"/>
      <c r="E17" s="29"/>
      <c r="F17" s="12"/>
      <c r="G17" s="28"/>
      <c r="H17" s="12"/>
      <c r="I17" s="30"/>
      <c r="J17" s="29"/>
    </row>
    <row r="18" customFormat="false" ht="19.5" hidden="false" customHeight="true" outlineLevel="0" collapsed="false">
      <c r="B18" s="24" t="str">
        <f aca="false">IF($C18="","",COUNT($C$8:$C18))</f>
        <v/>
      </c>
      <c r="C18" s="25"/>
      <c r="D18" s="27"/>
      <c r="E18" s="29"/>
      <c r="F18" s="12"/>
      <c r="G18" s="28"/>
      <c r="H18" s="12"/>
      <c r="I18" s="30"/>
      <c r="J18" s="29"/>
    </row>
    <row r="19" customFormat="false" ht="19.5" hidden="false" customHeight="true" outlineLevel="0" collapsed="false">
      <c r="B19" s="24" t="str">
        <f aca="false">IF($C19="","",COUNT($C$8:$C19))</f>
        <v/>
      </c>
      <c r="C19" s="25"/>
      <c r="D19" s="27"/>
      <c r="E19" s="29"/>
      <c r="F19" s="12"/>
      <c r="G19" s="28"/>
      <c r="H19" s="12"/>
      <c r="I19" s="30"/>
      <c r="J19" s="29"/>
    </row>
    <row r="20" customFormat="false" ht="19.5" hidden="false" customHeight="true" outlineLevel="0" collapsed="false">
      <c r="B20" s="24" t="str">
        <f aca="false">IF($C20="","",COUNT($C$8:$C20))</f>
        <v/>
      </c>
      <c r="C20" s="25"/>
      <c r="D20" s="27"/>
      <c r="E20" s="29"/>
      <c r="F20" s="12"/>
      <c r="G20" s="28"/>
      <c r="H20" s="12"/>
      <c r="I20" s="30"/>
      <c r="J20" s="29"/>
    </row>
    <row r="21" customFormat="false" ht="19.5" hidden="false" customHeight="true" outlineLevel="0" collapsed="false">
      <c r="B21" s="24" t="str">
        <f aca="false">IF($C21="","",COUNT($C$8:$C21))</f>
        <v/>
      </c>
      <c r="C21" s="25"/>
      <c r="D21" s="27"/>
      <c r="E21" s="29"/>
      <c r="F21" s="12"/>
      <c r="G21" s="28"/>
      <c r="H21" s="12"/>
      <c r="I21" s="30"/>
      <c r="J21" s="29"/>
    </row>
    <row r="22" customFormat="false" ht="19.5" hidden="false" customHeight="true" outlineLevel="0" collapsed="false">
      <c r="B22" s="24" t="str">
        <f aca="false">IF($C22="","",COUNT($C$8:$C22))</f>
        <v/>
      </c>
      <c r="C22" s="25"/>
      <c r="D22" s="27"/>
      <c r="E22" s="29"/>
      <c r="F22" s="12"/>
      <c r="G22" s="28"/>
      <c r="H22" s="12"/>
      <c r="I22" s="30"/>
      <c r="J22" s="29"/>
    </row>
    <row r="23" customFormat="false" ht="19.5" hidden="false" customHeight="true" outlineLevel="0" collapsed="false">
      <c r="B23" s="24" t="str">
        <f aca="false">IF($C23="","",COUNT($C$8:$C23))</f>
        <v/>
      </c>
      <c r="C23" s="25"/>
      <c r="D23" s="27"/>
      <c r="E23" s="29"/>
      <c r="F23" s="12"/>
      <c r="G23" s="28"/>
      <c r="H23" s="12"/>
      <c r="I23" s="30"/>
      <c r="J23" s="29"/>
    </row>
    <row r="24" customFormat="false" ht="19.5" hidden="false" customHeight="true" outlineLevel="0" collapsed="false">
      <c r="B24" s="24" t="str">
        <f aca="false">IF($C24="","",COUNT($C$8:$C24))</f>
        <v/>
      </c>
      <c r="C24" s="25"/>
      <c r="D24" s="27"/>
      <c r="E24" s="29"/>
      <c r="F24" s="12"/>
      <c r="G24" s="28"/>
      <c r="H24" s="12"/>
      <c r="I24" s="30"/>
      <c r="J24" s="29"/>
    </row>
    <row r="25" customFormat="false" ht="19.5" hidden="false" customHeight="true" outlineLevel="0" collapsed="false">
      <c r="B25" s="24" t="str">
        <f aca="false">IF($C25="","",COUNT($C$8:$C25))</f>
        <v/>
      </c>
      <c r="C25" s="25"/>
      <c r="D25" s="27"/>
      <c r="E25" s="29"/>
      <c r="F25" s="12"/>
      <c r="G25" s="28"/>
      <c r="H25" s="12"/>
      <c r="I25" s="30"/>
      <c r="J25" s="29"/>
    </row>
    <row r="26" customFormat="false" ht="19.5" hidden="false" customHeight="true" outlineLevel="0" collapsed="false">
      <c r="B26" s="24" t="str">
        <f aca="false">IF($C26="","",COUNT($C$8:$C26))</f>
        <v/>
      </c>
      <c r="C26" s="25"/>
      <c r="D26" s="27"/>
      <c r="E26" s="29"/>
      <c r="F26" s="12"/>
      <c r="G26" s="28"/>
      <c r="H26" s="12"/>
      <c r="I26" s="30"/>
      <c r="J26" s="29"/>
    </row>
    <row r="27" customFormat="false" ht="19.5" hidden="false" customHeight="true" outlineLevel="0" collapsed="false">
      <c r="B27" s="24" t="str">
        <f aca="false">IF($C27="","",COUNT($C$8:$C27))</f>
        <v/>
      </c>
      <c r="C27" s="25"/>
      <c r="D27" s="27"/>
      <c r="E27" s="29"/>
      <c r="F27" s="12"/>
      <c r="G27" s="28"/>
      <c r="H27" s="12"/>
      <c r="I27" s="30"/>
      <c r="J27" s="29"/>
    </row>
    <row r="28" customFormat="false" ht="19.5" hidden="false" customHeight="true" outlineLevel="0" collapsed="false">
      <c r="B28" s="24" t="str">
        <f aca="false">IF($C28="","",COUNT($C$8:$C28))</f>
        <v/>
      </c>
      <c r="C28" s="25"/>
      <c r="D28" s="27"/>
      <c r="E28" s="29"/>
      <c r="F28" s="12"/>
      <c r="G28" s="28"/>
      <c r="H28" s="12"/>
      <c r="I28" s="30"/>
      <c r="J28" s="29"/>
    </row>
    <row r="29" customFormat="false" ht="19.5" hidden="false" customHeight="true" outlineLevel="0" collapsed="false">
      <c r="B29" s="24" t="str">
        <f aca="false">IF($C29="","",COUNT($C$8:$C29))</f>
        <v/>
      </c>
      <c r="C29" s="25"/>
      <c r="D29" s="27"/>
      <c r="E29" s="29"/>
      <c r="F29" s="12"/>
      <c r="G29" s="28"/>
      <c r="H29" s="12"/>
      <c r="I29" s="30"/>
      <c r="J29" s="29"/>
    </row>
    <row r="30" customFormat="false" ht="19.5" hidden="false" customHeight="true" outlineLevel="0" collapsed="false">
      <c r="B30" s="24" t="str">
        <f aca="false">IF($C30="","",COUNT($C$8:$C30))</f>
        <v/>
      </c>
      <c r="C30" s="25"/>
      <c r="D30" s="27"/>
      <c r="E30" s="29"/>
      <c r="F30" s="12"/>
      <c r="G30" s="28"/>
      <c r="H30" s="12"/>
      <c r="I30" s="30"/>
      <c r="J30" s="29"/>
    </row>
    <row r="31" customFormat="false" ht="19.5" hidden="false" customHeight="true" outlineLevel="0" collapsed="false">
      <c r="B31" s="24" t="str">
        <f aca="false">IF($C31="","",COUNT($C$8:$C31))</f>
        <v/>
      </c>
      <c r="C31" s="25"/>
      <c r="D31" s="27"/>
      <c r="E31" s="29"/>
      <c r="F31" s="12"/>
      <c r="G31" s="28"/>
      <c r="H31" s="12"/>
      <c r="I31" s="30"/>
      <c r="J31" s="29"/>
    </row>
    <row r="32" customFormat="false" ht="19.5" hidden="false" customHeight="true" outlineLevel="0" collapsed="false">
      <c r="B32" s="24" t="str">
        <f aca="false">IF($C32="","",COUNT($C$8:$C32))</f>
        <v/>
      </c>
      <c r="C32" s="25"/>
      <c r="D32" s="27"/>
      <c r="E32" s="29"/>
      <c r="F32" s="12"/>
      <c r="G32" s="28"/>
      <c r="H32" s="12"/>
      <c r="I32" s="30"/>
      <c r="J32" s="29"/>
    </row>
    <row r="33" customFormat="false" ht="19.5" hidden="false" customHeight="true" outlineLevel="0" collapsed="false">
      <c r="B33" s="24" t="str">
        <f aca="false">IF($C33="","",COUNT($C$8:$C33))</f>
        <v/>
      </c>
      <c r="C33" s="25"/>
      <c r="D33" s="27"/>
      <c r="E33" s="29"/>
      <c r="F33" s="12"/>
      <c r="G33" s="28"/>
      <c r="H33" s="12"/>
      <c r="I33" s="30"/>
      <c r="J33" s="29"/>
    </row>
    <row r="34" customFormat="false" ht="19.5" hidden="false" customHeight="true" outlineLevel="0" collapsed="false">
      <c r="B34" s="24" t="str">
        <f aca="false">IF($C34="","",COUNT($C$8:$C34))</f>
        <v/>
      </c>
      <c r="C34" s="25"/>
      <c r="D34" s="27"/>
      <c r="E34" s="29"/>
      <c r="F34" s="12"/>
      <c r="G34" s="28"/>
      <c r="H34" s="12"/>
      <c r="I34" s="30"/>
      <c r="J34" s="29"/>
    </row>
    <row r="35" customFormat="false" ht="19.5" hidden="false" customHeight="true" outlineLevel="0" collapsed="false">
      <c r="B35" s="24" t="str">
        <f aca="false">IF($C35="","",COUNT($C$8:$C35))</f>
        <v/>
      </c>
      <c r="C35" s="25"/>
      <c r="D35" s="27"/>
      <c r="E35" s="29"/>
      <c r="F35" s="12"/>
      <c r="G35" s="28"/>
      <c r="H35" s="12"/>
      <c r="I35" s="30"/>
      <c r="J35" s="29"/>
    </row>
    <row r="36" customFormat="false" ht="19.5" hidden="false" customHeight="true" outlineLevel="0" collapsed="false">
      <c r="B36" s="24" t="str">
        <f aca="false">IF($C36="","",COUNT($C$8:$C36))</f>
        <v/>
      </c>
      <c r="C36" s="25"/>
      <c r="D36" s="27"/>
      <c r="E36" s="29"/>
      <c r="F36" s="12"/>
      <c r="G36" s="28"/>
      <c r="H36" s="12"/>
      <c r="I36" s="30"/>
      <c r="J36" s="29"/>
    </row>
    <row r="37" customFormat="false" ht="19.5" hidden="false" customHeight="true" outlineLevel="0" collapsed="false">
      <c r="B37" s="24" t="str">
        <f aca="false">IF($C37="","",COUNT($C$8:$C37))</f>
        <v/>
      </c>
      <c r="C37" s="25"/>
      <c r="D37" s="27"/>
      <c r="E37" s="29"/>
      <c r="F37" s="12"/>
      <c r="G37" s="28"/>
      <c r="H37" s="12"/>
      <c r="I37" s="30"/>
      <c r="J37" s="29"/>
    </row>
    <row r="38" customFormat="false" ht="19.5" hidden="false" customHeight="true" outlineLevel="0" collapsed="false">
      <c r="B38" s="24" t="str">
        <f aca="false">IF($C38="","",COUNT($C$8:$C38))</f>
        <v/>
      </c>
      <c r="C38" s="25"/>
      <c r="D38" s="27"/>
      <c r="E38" s="29"/>
      <c r="F38" s="12"/>
      <c r="G38" s="28"/>
      <c r="H38" s="12"/>
      <c r="I38" s="30"/>
      <c r="J38" s="29"/>
    </row>
  </sheetData>
  <autoFilter ref="B7:J38"/>
  <mergeCells count="4">
    <mergeCell ref="B2:J2"/>
    <mergeCell ref="B3:J3"/>
    <mergeCell ref="B5:F5"/>
    <mergeCell ref="G5:J5"/>
  </mergeCells>
  <conditionalFormatting sqref="I8:I38">
    <cfRule type="cellIs" priority="2" operator="equal" aboveAverage="0" equalAverage="0" bottom="0" percent="0" rank="0" text="" dxfId="24">
      <formula>"gut"</formula>
    </cfRule>
    <cfRule type="cellIs" priority="3" operator="equal" aboveAverage="0" equalAverage="0" bottom="0" percent="0" rank="0" text="" dxfId="25">
      <formula>"mäßig"</formula>
    </cfRule>
    <cfRule type="cellIs" priority="4" operator="equal" aboveAverage="0" equalAverage="0" bottom="0" percent="0" rank="0" text="" dxfId="26">
      <formula>"gering"</formula>
    </cfRule>
    <cfRule type="cellIs" priority="5" operator="equal" aboveAverage="0" equalAverage="0" bottom="0" percent="0" rank="0" text="" dxfId="26">
      <formula>"keine"</formula>
    </cfRule>
  </conditionalFormatting>
  <conditionalFormatting sqref="G8:G38">
    <cfRule type="colorScale" priority="6">
      <colorScale>
        <cfvo type="num" val="0"/>
        <cfvo type="num" val="5"/>
        <cfvo type="num" val="10"/>
        <color rgb="FFFBEFD5"/>
        <color rgb="FFE9A97A"/>
        <color rgb="FF9C3A5E"/>
      </colorScale>
    </cfRule>
  </conditionalFormatting>
  <dataValidations count="4">
    <dataValidation allowBlank="true" errorStyle="stop" operator="between" showDropDown="false" showErrorMessage="false" showInputMessage="false" sqref="I8:I38" type="list">
      <formula1>"gut,mäßig,gering,keine"</formula1>
      <formula2>0</formula2>
    </dataValidation>
    <dataValidation allowBlank="true" errorStyle="stop" operator="between" showDropDown="false" showErrorMessage="false" showInputMessage="false" sqref="H8:H38" type="list">
      <formula1>"Tablette,Tropfen,Kapsel,topisch,physikalisch,Bewegung,Nahrungsergänz.,Sonstiges"</formula1>
      <formula2>0</formula2>
    </dataValidation>
    <dataValidation allowBlank="true" error="Bitte NRS 0–10." errorStyle="stop" errorTitle="Ungültiger Wert" operator="between" showDropDown="false" showErrorMessage="false" showInputMessage="false" sqref="G8:G38" type="whole">
      <formula1>0</formula1>
      <formula2>10</formula2>
    </dataValidation>
    <dataValidation allowBlank="true" error="Bitte ein gültiges Datum eingeben." errorStyle="stop" errorTitle="Ungültiges Datum" operator="greaterThan" showDropDown="false" showErrorMessage="false" showInputMessage="false" sqref="C8:C38" type="date">
      <formula1>DATE(2000,1,1)</formula1>
      <formula2>0</formula2>
    </dataValidation>
  </dataValidations>
  <printOptions headings="false" gridLines="false" gridLinesSet="true" horizontalCentered="false" verticalCentered="false"/>
  <pageMargins left="0.35" right="0.3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E2A5B"/>
    <pageSetUpPr fitToPage="false"/>
  </sheetPr>
  <dimension ref="B1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3"/>
    <col collapsed="false" customWidth="true" hidden="false" outlineLevel="0" max="2" min="2" style="0" width="24"/>
    <col collapsed="false" customWidth="true" hidden="false" outlineLevel="0" max="3" min="3" style="0" width="3"/>
    <col collapsed="false" customWidth="true" hidden="false" outlineLevel="0" max="4" min="4" style="0" width="20"/>
    <col collapsed="false" customWidth="true" hidden="false" outlineLevel="0" max="5" min="5" style="0" width="3"/>
    <col collapsed="false" customWidth="true" hidden="false" outlineLevel="0" max="6" min="6" style="0" width="10"/>
    <col collapsed="false" customWidth="true" hidden="false" outlineLevel="0" max="7" min="7" style="0" width="34"/>
    <col collapsed="false" customWidth="true" hidden="false" outlineLevel="0" max="8" min="8" style="0" width="2.3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136</v>
      </c>
      <c r="C2" s="1"/>
      <c r="D2" s="1"/>
      <c r="E2" s="1"/>
      <c r="F2" s="1"/>
      <c r="G2" s="1"/>
    </row>
    <row r="3" customFormat="false" ht="18" hidden="false" customHeight="true" outlineLevel="0" collapsed="false">
      <c r="B3" s="2" t="s">
        <v>137</v>
      </c>
      <c r="C3" s="2"/>
      <c r="D3" s="2"/>
      <c r="E3" s="2"/>
      <c r="F3" s="2"/>
      <c r="G3" s="2"/>
    </row>
    <row r="4" customFormat="false" ht="7.5" hidden="false" customHeight="true" outlineLevel="0" collapsed="false"/>
    <row r="5" customFormat="false" ht="15" hidden="false" customHeight="true" outlineLevel="0" collapsed="false">
      <c r="B5" s="10" t="s">
        <v>35</v>
      </c>
      <c r="D5" s="10" t="s">
        <v>56</v>
      </c>
      <c r="F5" s="10" t="s">
        <v>138</v>
      </c>
      <c r="G5" s="10"/>
    </row>
    <row r="6" customFormat="false" ht="16.5" hidden="false" customHeight="true" outlineLevel="0" collapsed="false">
      <c r="B6" s="5" t="s">
        <v>39</v>
      </c>
      <c r="D6" s="5" t="s">
        <v>63</v>
      </c>
      <c r="F6" s="31" t="s">
        <v>139</v>
      </c>
      <c r="G6" s="5" t="s">
        <v>140</v>
      </c>
    </row>
    <row r="7" customFormat="false" ht="16.5" hidden="false" customHeight="true" outlineLevel="0" collapsed="false">
      <c r="B7" s="5" t="s">
        <v>40</v>
      </c>
      <c r="D7" s="5" t="s">
        <v>100</v>
      </c>
      <c r="F7" s="31" t="s">
        <v>141</v>
      </c>
      <c r="G7" s="5" t="s">
        <v>142</v>
      </c>
    </row>
    <row r="8" customFormat="false" ht="16.5" hidden="false" customHeight="true" outlineLevel="0" collapsed="false">
      <c r="B8" s="5" t="s">
        <v>143</v>
      </c>
      <c r="D8" s="5" t="s">
        <v>70</v>
      </c>
      <c r="F8" s="32" t="s">
        <v>144</v>
      </c>
      <c r="G8" s="5" t="s">
        <v>145</v>
      </c>
    </row>
    <row r="9" customFormat="false" ht="16.5" hidden="false" customHeight="true" outlineLevel="0" collapsed="false">
      <c r="B9" s="5" t="s">
        <v>41</v>
      </c>
      <c r="D9" s="5" t="s">
        <v>82</v>
      </c>
      <c r="F9" s="33" t="s">
        <v>146</v>
      </c>
      <c r="G9" s="5" t="s">
        <v>147</v>
      </c>
    </row>
    <row r="10" customFormat="false" ht="16.5" hidden="false" customHeight="true" outlineLevel="0" collapsed="false">
      <c r="B10" s="5" t="s">
        <v>42</v>
      </c>
      <c r="D10" s="5" t="s">
        <v>148</v>
      </c>
      <c r="F10" s="34" t="s">
        <v>149</v>
      </c>
      <c r="G10" s="5" t="s">
        <v>150</v>
      </c>
    </row>
    <row r="11" customFormat="false" ht="16.5" hidden="false" customHeight="true" outlineLevel="0" collapsed="false">
      <c r="B11" s="5" t="s">
        <v>151</v>
      </c>
      <c r="D11" s="5" t="s">
        <v>152</v>
      </c>
      <c r="F11" s="35" t="s">
        <v>153</v>
      </c>
      <c r="G11" s="5" t="s">
        <v>154</v>
      </c>
    </row>
    <row r="12" customFormat="false" ht="16.5" hidden="false" customHeight="true" outlineLevel="0" collapsed="false">
      <c r="B12" s="5" t="s">
        <v>155</v>
      </c>
      <c r="D12" s="5" t="s">
        <v>156</v>
      </c>
      <c r="F12" s="35" t="s">
        <v>157</v>
      </c>
      <c r="G12" s="5" t="s">
        <v>158</v>
      </c>
    </row>
    <row r="13" customFormat="false" ht="16.5" hidden="false" customHeight="true" outlineLevel="0" collapsed="false">
      <c r="B13" s="5" t="s">
        <v>43</v>
      </c>
      <c r="D13" s="5" t="s">
        <v>159</v>
      </c>
    </row>
    <row r="14" customFormat="false" ht="16.5" hidden="false" customHeight="true" outlineLevel="0" collapsed="false">
      <c r="B14" s="5" t="s">
        <v>160</v>
      </c>
      <c r="D14" s="5" t="s">
        <v>93</v>
      </c>
    </row>
    <row r="15" customFormat="false" ht="16.5" hidden="false" customHeight="true" outlineLevel="0" collapsed="false">
      <c r="B15" s="5" t="s">
        <v>161</v>
      </c>
    </row>
    <row r="16" customFormat="false" ht="16.5" hidden="false" customHeight="true" outlineLevel="0" collapsed="false">
      <c r="B16" s="5" t="s">
        <v>162</v>
      </c>
    </row>
    <row r="17" customFormat="false" ht="16.5" hidden="false" customHeight="true" outlineLevel="0" collapsed="false">
      <c r="B17" s="5" t="s">
        <v>93</v>
      </c>
    </row>
    <row r="20" customFormat="false" ht="15" hidden="false" customHeight="false" outlineLevel="0" collapsed="false">
      <c r="B20" s="21" t="s">
        <v>163</v>
      </c>
      <c r="C20" s="21"/>
      <c r="D20" s="21"/>
      <c r="E20" s="21"/>
      <c r="F20" s="21"/>
      <c r="G20" s="21"/>
    </row>
    <row r="21" customFormat="false" ht="15" hidden="false" customHeight="false" outlineLevel="0" collapsed="false">
      <c r="B21" s="21" t="s">
        <v>164</v>
      </c>
      <c r="C21" s="21"/>
      <c r="D21" s="21"/>
      <c r="E21" s="21"/>
      <c r="F21" s="21"/>
      <c r="G21" s="21"/>
    </row>
    <row r="22" customFormat="false" ht="15" hidden="false" customHeight="false" outlineLevel="0" collapsed="false">
      <c r="B22" s="21" t="s">
        <v>165</v>
      </c>
      <c r="C22" s="21"/>
      <c r="D22" s="21"/>
      <c r="E22" s="21"/>
      <c r="F22" s="21"/>
      <c r="G22" s="21"/>
    </row>
  </sheetData>
  <mergeCells count="6">
    <mergeCell ref="B2:G2"/>
    <mergeCell ref="B3:G3"/>
    <mergeCell ref="F5:G5"/>
    <mergeCell ref="B20:G20"/>
    <mergeCell ref="B21:G21"/>
    <mergeCell ref="B22:G22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2026-08-22T06:23:23Z</dcterms:created>
  <dc:creator>Vorlage</dc:creator>
  <dc:description>Vorlage Schmerztagebuch mit Verlauf, Medikamenten und Auswertung</dc:description>
  <dc:language>en-US</dc:language>
  <cp:lastModifiedBy/>
  <dcterms:modified xsi:type="dcterms:W3CDTF">2026-08-22T06:23:23Z</dcterms:modified>
  <cp:revision>0</cp:revision>
  <dc:subject/>
  <dc:title>Schmerztagebuch Vorlage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