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sergi\Documents\SEO\SEO\AA_Webs\Vorlage Cloud\Generador Excel\"/>
    </mc:Choice>
  </mc:AlternateContent>
  <xr:revisionPtr revIDLastSave="0" documentId="13_ncr:1_{C2C8C782-5353-4465-A71B-1AF1F122F546}" xr6:coauthVersionLast="47" xr6:coauthVersionMax="47" xr10:uidLastSave="{00000000-0000-0000-0000-000000000000}"/>
  <bookViews>
    <workbookView xWindow="1380" yWindow="1380" windowWidth="25500" windowHeight="13500" tabRatio="500" xr2:uid="{00000000-000D-0000-FFFF-FFFF00000000}"/>
  </bookViews>
  <sheets>
    <sheet name="Abrechnung" sheetId="1" r:id="rId1"/>
    <sheet name="Listen" sheetId="2" r:id="rId2"/>
  </sheets>
  <definedNames>
    <definedName name="_xlnm._FilterDatabase" localSheetId="0" hidden="1">Abrechnung!$A$11:$N$31</definedName>
    <definedName name="_xlnm.Print_Area" localSheetId="0">Abrechnung!$A$1:$N$49</definedName>
    <definedName name="_xlnm.Print_Titles" localSheetId="0">Abrechnung!$1:$11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M44" i="1" l="1"/>
  <c r="K44" i="1"/>
  <c r="M43" i="1"/>
  <c r="K43" i="1"/>
  <c r="M42" i="1"/>
  <c r="K42" i="1"/>
  <c r="M41" i="1"/>
  <c r="K41" i="1"/>
  <c r="K40" i="1"/>
  <c r="K39" i="1"/>
  <c r="M38" i="1"/>
  <c r="K38" i="1"/>
  <c r="E38" i="1"/>
  <c r="E40" i="1" s="1"/>
  <c r="M37" i="1"/>
  <c r="K37" i="1"/>
  <c r="M36" i="1"/>
  <c r="K36" i="1"/>
  <c r="K45" i="1" s="1"/>
  <c r="G32" i="1"/>
  <c r="E35" i="1" s="1"/>
  <c r="M23" i="1"/>
  <c r="L23" i="1"/>
  <c r="I23" i="1"/>
  <c r="J23" i="1" s="1"/>
  <c r="L22" i="1"/>
  <c r="M22" i="1" s="1"/>
  <c r="I22" i="1"/>
  <c r="J22" i="1" s="1"/>
  <c r="M21" i="1"/>
  <c r="L21" i="1"/>
  <c r="I21" i="1"/>
  <c r="J21" i="1" s="1"/>
  <c r="M20" i="1"/>
  <c r="L20" i="1"/>
  <c r="I20" i="1"/>
  <c r="J20" i="1" s="1"/>
  <c r="M19" i="1"/>
  <c r="L19" i="1"/>
  <c r="I19" i="1"/>
  <c r="J19" i="1" s="1"/>
  <c r="M18" i="1"/>
  <c r="L18" i="1"/>
  <c r="I18" i="1"/>
  <c r="J18" i="1" s="1"/>
  <c r="L17" i="1"/>
  <c r="M17" i="1" s="1"/>
  <c r="I17" i="1"/>
  <c r="J17" i="1" s="1"/>
  <c r="M16" i="1"/>
  <c r="L16" i="1"/>
  <c r="I16" i="1"/>
  <c r="J16" i="1" s="1"/>
  <c r="M15" i="1"/>
  <c r="L15" i="1"/>
  <c r="M40" i="1" s="1"/>
  <c r="I15" i="1"/>
  <c r="J15" i="1" s="1"/>
  <c r="M14" i="1"/>
  <c r="L14" i="1"/>
  <c r="M39" i="1" s="1"/>
  <c r="I14" i="1"/>
  <c r="J14" i="1" s="1"/>
  <c r="M13" i="1"/>
  <c r="L13" i="1"/>
  <c r="I13" i="1"/>
  <c r="J13" i="1" s="1"/>
  <c r="L12" i="1"/>
  <c r="M12" i="1" s="1"/>
  <c r="I12" i="1"/>
  <c r="I32" i="1" s="1"/>
  <c r="E36" i="1" s="1"/>
  <c r="M45" i="1" l="1"/>
  <c r="M32" i="1"/>
  <c r="L32" i="1"/>
  <c r="E37" i="1" s="1"/>
  <c r="J12" i="1"/>
  <c r="J32" i="1" s="1"/>
</calcChain>
</file>

<file path=xl/sharedStrings.xml><?xml version="1.0" encoding="utf-8"?>
<sst xmlns="http://schemas.openxmlformats.org/spreadsheetml/2006/main" count="178" uniqueCount="129">
  <si>
    <t>SPESENABRECHNUNG</t>
  </si>
  <si>
    <t>Reisekosten- und Auslagenabrechnung  ·  Netto / USt / Brutto  ·  Erstattung &amp; Freigabe</t>
  </si>
  <si>
    <t>Mitarbeiter/in</t>
  </si>
  <si>
    <t>Katharina Vogel</t>
  </si>
  <si>
    <t>Abrechnungs-Nr.</t>
  </si>
  <si>
    <t>SA-2026-0342</t>
  </si>
  <si>
    <t>Personalnummer</t>
  </si>
  <si>
    <t>PN-20483</t>
  </si>
  <si>
    <t>Zeitraum</t>
  </si>
  <si>
    <t>03.03.2026 – 05.03.2026</t>
  </si>
  <si>
    <t>Abteilung</t>
  </si>
  <si>
    <t>Vertrieb Außendienst</t>
  </si>
  <si>
    <t>Anlass / Reiseziel</t>
  </si>
  <si>
    <t>Kundentermine Region Süd, München</t>
  </si>
  <si>
    <t>Kostenstelle</t>
  </si>
  <si>
    <t>KST 4200</t>
  </si>
  <si>
    <t>IBAN (Erstattung)</t>
  </si>
  <si>
    <t>DE00 0000 0000 0000 0000 00</t>
  </si>
  <si>
    <t>Vorgesetzte/r</t>
  </si>
  <si>
    <t>R. Hofmann</t>
  </si>
  <si>
    <t>Arbeitgeber</t>
  </si>
  <si>
    <t>Weßling Systemtechnik GmbH</t>
  </si>
  <si>
    <t>Hinweis: Grau hinterlegte Spalten (USt-Betrag, Netto, Erstattungsbetrag, Eigenanteil) rechnen automatisch – bitte nicht überschreiben. Felder mit ▾ nutzen Dropdown-Listen aus dem Blatt „Listen".</t>
  </si>
  <si>
    <t>Pos.</t>
  </si>
  <si>
    <t>Beleg-Nr.</t>
  </si>
  <si>
    <t>Datum</t>
  </si>
  <si>
    <t>Kostenart  ▾</t>
  </si>
  <si>
    <t>Beschreibung / Ort</t>
  </si>
  <si>
    <t>Zahlungsart  ▾</t>
  </si>
  <si>
    <t>Brutto</t>
  </si>
  <si>
    <t>USt-Satz  ▾</t>
  </si>
  <si>
    <t>USt-Betrag</t>
  </si>
  <si>
    <t>Netto</t>
  </si>
  <si>
    <t>Erstatt.  ▾</t>
  </si>
  <si>
    <t>Erstattungs-
betrag</t>
  </si>
  <si>
    <t>Eigenanteil</t>
  </si>
  <si>
    <t>Freigabe  ▾</t>
  </si>
  <si>
    <t>R-001</t>
  </si>
  <si>
    <t>Fahrtkosten (Bahn/Flug)</t>
  </si>
  <si>
    <t>Bahn Hannover–München (2. Kl.)</t>
  </si>
  <si>
    <t>privat verauslagt</t>
  </si>
  <si>
    <t>Genehmigt</t>
  </si>
  <si>
    <t>R-002</t>
  </si>
  <si>
    <t>ÖPNV / Taxi</t>
  </si>
  <si>
    <t>Taxi Hbf – Kunde</t>
  </si>
  <si>
    <t>R-003</t>
  </si>
  <si>
    <t>Übernachtung</t>
  </si>
  <si>
    <t>Hotel Königshof, 2 Nächte</t>
  </si>
  <si>
    <t>Firmenkreditkarte</t>
  </si>
  <si>
    <t>R-004</t>
  </si>
  <si>
    <t>Verpflegung (Pauschale)</t>
  </si>
  <si>
    <t>Tagegeld Anreisetag</t>
  </si>
  <si>
    <t>R-005</t>
  </si>
  <si>
    <t>Tagegeld ganztägig</t>
  </si>
  <si>
    <t>R-006</t>
  </si>
  <si>
    <t>Bewirtung</t>
  </si>
  <si>
    <t>Geschäftsessen mit Kunde (3 Pers.)</t>
  </si>
  <si>
    <t>R-007</t>
  </si>
  <si>
    <t>Parken / Maut</t>
  </si>
  <si>
    <t>Parkhaus Zentrum</t>
  </si>
  <si>
    <t>R-008</t>
  </si>
  <si>
    <t>Kilometerpauschale</t>
  </si>
  <si>
    <t>Fahrt Flughafen (80 km × 0,30 €)</t>
  </si>
  <si>
    <t>R-009</t>
  </si>
  <si>
    <t>Tagegeld Abreisetag</t>
  </si>
  <si>
    <t>R-010</t>
  </si>
  <si>
    <t>Rückfahrt München–Hannover</t>
  </si>
  <si>
    <t>R-011</t>
  </si>
  <si>
    <t>Material / Sonstiges</t>
  </si>
  <si>
    <t>Fachliteratur Fachmesse</t>
  </si>
  <si>
    <t>Offen</t>
  </si>
  <si>
    <t>R-012</t>
  </si>
  <si>
    <t>Snacks Team (privat anteilig)</t>
  </si>
  <si>
    <t>In Prüfung</t>
  </si>
  <si>
    <t>ZWISCHENSUMME</t>
  </si>
  <si>
    <t>ABRECHNUNGSSUMME</t>
  </si>
  <si>
    <t>ZUSAMMENFASSUNG NACH KOSTENART</t>
  </si>
  <si>
    <t>Summe Brutto (alle Positionen)</t>
  </si>
  <si>
    <t>Kostenart</t>
  </si>
  <si>
    <t>Erstattungsf.</t>
  </si>
  <si>
    <t>davon Vorsteuer (USt)</t>
  </si>
  <si>
    <t>Summe erstattungsfähig</t>
  </si>
  <si>
    <t>davon privat verauslagt</t>
  </si>
  <si>
    <t>abzgl. Reisekostenvorschuss</t>
  </si>
  <si>
    <t>AUSZAHLUNGSBETRAG an Mitarbeiter/in</t>
  </si>
  <si>
    <t>Telefon / Porto</t>
  </si>
  <si>
    <t>Summe</t>
  </si>
  <si>
    <t>Datum, Unterschrift Mitarbeiter/in</t>
  </si>
  <si>
    <t>Datum, Unterschrift Vorgesetzte/r</t>
  </si>
  <si>
    <t>Buchhaltung – geprüft am</t>
  </si>
  <si>
    <t>LISTEN &amp; REFERENZ</t>
  </si>
  <si>
    <t>Quelldaten für die Dropdowns · Pauschalen · Legende</t>
  </si>
  <si>
    <t>Zahlungsart</t>
  </si>
  <si>
    <t>USt-Satz</t>
  </si>
  <si>
    <t>Erstattung</t>
  </si>
  <si>
    <t>Freigabe</t>
  </si>
  <si>
    <t>0 %</t>
  </si>
  <si>
    <t>100 %</t>
  </si>
  <si>
    <t>7 %</t>
  </si>
  <si>
    <t>50 %</t>
  </si>
  <si>
    <t>Barkasse</t>
  </si>
  <si>
    <t>19 %</t>
  </si>
  <si>
    <t>Abgelehnt</t>
  </si>
  <si>
    <t>VERPFLEGUNGSPAUSCHALEN 2026 (Inland)</t>
  </si>
  <si>
    <t>Abwesenheit &gt; 8 Std. (eintägig, ohne Übernachtung)</t>
  </si>
  <si>
    <t>14,00 €</t>
  </si>
  <si>
    <t>An- und Abreisetag (mit Übernachtung)</t>
  </si>
  <si>
    <t>Ganztägig (24 Std., mit Übernachtung)</t>
  </si>
  <si>
    <t>28,00 €</t>
  </si>
  <si>
    <t>Übernachtungspauschale ohne Beleg (Inland)</t>
  </si>
  <si>
    <t>20,00 €</t>
  </si>
  <si>
    <t>Kilometerpauschale Pkw (pro km)</t>
  </si>
  <si>
    <t>0,30 €</t>
  </si>
  <si>
    <t>Hinweis: Inlandssätze, Stand 2026. Auslandspauschalen und aktuelle Werte vor Einreichung prüfen.</t>
  </si>
  <si>
    <t>FARB- &amp; FELDLEGENDE</t>
  </si>
  <si>
    <t>Eingabefeld</t>
  </si>
  <si>
    <t>Weiß/champagner – vom Nutzer auszufüllen.</t>
  </si>
  <si>
    <t>Automatische Berechnung</t>
  </si>
  <si>
    <t>Grau – Formel (USt, Netto, Erstattung, Eigenanteil): nicht überschreiben.</t>
  </si>
  <si>
    <t>Pflichtfeld fehlt</t>
  </si>
  <si>
    <t>Rot = in begonnener Zeile Datum, Kostenart oder Brutto ergänzen.</t>
  </si>
  <si>
    <t>Freigabe: Genehmigt</t>
  </si>
  <si>
    <t>Lila markiert im Feld Freigabe.</t>
  </si>
  <si>
    <t>Freigabe: In Prüfung</t>
  </si>
  <si>
    <t>Champagner markiert im Feld Freigabe.</t>
  </si>
  <si>
    <t>Freigabe: Offen</t>
  </si>
  <si>
    <t>Grau markiert im Feld Freigabe.</t>
  </si>
  <si>
    <t>Freigabe: Abgelehnt</t>
  </si>
  <si>
    <t>Rot markiert im Feld Freigabe.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</si>
</sst>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.mm\.yyyy"/>
    <numFmt numFmtId="165" formatCode="#,##0.00&quot; €&quot;"/>
    <numFmt numFmtId="166" formatCode="0\ %"/>
  </numFmts>
  <fonts count="19" x14ac:knownFonts="1">
    <font>
      <sz val="11"/>
      <color theme="1"/>
      <name val="Calibri"/>
      <family val="2"/>
      <charset val="1"/>
    </font>
    <font>
      <b/>
      <sz val="18"/>
      <color rgb="FFFFFFFF"/>
      <name val="Calibri"/>
      <charset val="1"/>
    </font>
    <font>
      <b/>
      <sz val="10"/>
      <color rgb="FFB9973F"/>
      <name val="Calibri"/>
      <charset val="1"/>
    </font>
    <font>
      <b/>
      <sz val="9"/>
      <color rgb="FFFFFFFF"/>
      <name val="Calibri"/>
      <charset val="1"/>
    </font>
    <font>
      <sz val="10"/>
      <color rgb="FF241E22"/>
      <name val="Calibri"/>
      <charset val="1"/>
    </font>
    <font>
      <i/>
      <sz val="9"/>
      <color rgb="FF7A7280"/>
      <name val="Calibri"/>
      <charset val="1"/>
    </font>
    <font>
      <b/>
      <sz val="9.5"/>
      <color rgb="FFFFFFFF"/>
      <name val="Calibri"/>
      <charset val="1"/>
    </font>
    <font>
      <b/>
      <sz val="11"/>
      <color rgb="FFFFFFFF"/>
      <name val="Calibri"/>
      <charset val="1"/>
    </font>
    <font>
      <b/>
      <sz val="9"/>
      <color rgb="FF6E3F62"/>
      <name val="Calibri"/>
      <charset val="1"/>
    </font>
    <font>
      <sz val="9"/>
      <color rgb="FF241E22"/>
      <name val="Calibri"/>
      <charset val="1"/>
    </font>
    <font>
      <b/>
      <sz val="10"/>
      <color rgb="FF241E22"/>
      <name val="Calibri"/>
      <charset val="1"/>
    </font>
    <font>
      <b/>
      <sz val="12"/>
      <color rgb="FFFFFFFF"/>
      <name val="Calibri"/>
      <charset val="1"/>
    </font>
    <font>
      <sz val="9"/>
      <color rgb="FF55505A"/>
      <name val="Calibri"/>
      <charset val="1"/>
    </font>
    <font>
      <b/>
      <sz val="14"/>
      <color rgb="FFFFFFFF"/>
      <name val="Calibri"/>
      <charset val="1"/>
    </font>
    <font>
      <b/>
      <sz val="9"/>
      <color rgb="FFB9973F"/>
      <name val="Calibri"/>
      <charset val="1"/>
    </font>
    <font>
      <b/>
      <sz val="10"/>
      <color rgb="FFFFFFFF"/>
      <name val="Calibri"/>
      <charset val="1"/>
    </font>
    <font>
      <b/>
      <sz val="9"/>
      <color rgb="FF4E2A45"/>
      <name val="Calibri"/>
      <charset val="1"/>
    </font>
    <font>
      <i/>
      <sz val="8"/>
      <color rgb="FF7A7280"/>
      <name val="Calibri"/>
      <charset val="1"/>
    </font>
    <font>
      <b/>
      <sz val="9"/>
      <color rgb="FF241E22"/>
      <name val="Calibri"/>
      <charset val="1"/>
    </font>
  </fonts>
  <fills count="13">
    <fill>
      <patternFill patternType="none"/>
    </fill>
    <fill>
      <patternFill patternType="gray125"/>
    </fill>
    <fill>
      <patternFill patternType="solid">
        <fgColor rgb="FF4E2A45"/>
        <bgColor rgb="FF6E3F62"/>
      </patternFill>
    </fill>
    <fill>
      <patternFill patternType="solid">
        <fgColor rgb="FF6E3F62"/>
        <bgColor rgb="FF55505A"/>
      </patternFill>
    </fill>
    <fill>
      <patternFill patternType="solid">
        <fgColor rgb="FFFFFFFF"/>
        <bgColor rgb="FFFAF8FA"/>
      </patternFill>
    </fill>
    <fill>
      <patternFill patternType="solid">
        <fgColor rgb="FFECE7EC"/>
        <bgColor rgb="FFE7E2E7"/>
      </patternFill>
    </fill>
    <fill>
      <patternFill patternType="solid">
        <fgColor rgb="FFFAF8FA"/>
        <bgColor rgb="FFFBF6E9"/>
      </patternFill>
    </fill>
    <fill>
      <patternFill patternType="solid">
        <fgColor rgb="FFF4F1F4"/>
        <bgColor rgb="FFFBF6E9"/>
      </patternFill>
    </fill>
    <fill>
      <patternFill patternType="solid">
        <fgColor rgb="FFFBF6E9"/>
        <bgColor rgb="FFFAF8FA"/>
      </patternFill>
    </fill>
    <fill>
      <patternFill patternType="solid">
        <fgColor rgb="FFF8D7DA"/>
        <bgColor rgb="FFE4D9E1"/>
      </patternFill>
    </fill>
    <fill>
      <patternFill patternType="solid">
        <fgColor rgb="FFE4D9E1"/>
        <bgColor rgb="FFE0D8DF"/>
      </patternFill>
    </fill>
    <fill>
      <patternFill patternType="solid">
        <fgColor rgb="FFF6E6C4"/>
        <bgColor rgb="FFF8D7DA"/>
      </patternFill>
    </fill>
    <fill>
      <patternFill patternType="solid">
        <fgColor rgb="FFE7E2E7"/>
        <bgColor rgb="FFECE7EC"/>
      </patternFill>
    </fill>
  </fills>
  <borders count="5">
    <border>
      <left/>
      <right/>
      <top/>
      <bottom/>
      <diagonal/>
    </border>
    <border>
      <left style="thin">
        <color rgb="FFE0D8DF"/>
      </left>
      <right/>
      <top style="thin">
        <color rgb="FFE0D8DF"/>
      </top>
      <bottom style="thin">
        <color rgb="FFE0D8DF"/>
      </bottom>
      <diagonal/>
    </border>
    <border>
      <left/>
      <right/>
      <top/>
      <bottom style="thin">
        <color rgb="FF6E3F62"/>
      </bottom>
      <diagonal/>
    </border>
    <border>
      <left style="thin">
        <color rgb="FFE0D8DF"/>
      </left>
      <right style="thin">
        <color rgb="FFE0D8DF"/>
      </right>
      <top style="thin">
        <color rgb="FFE0D8DF"/>
      </top>
      <bottom style="thin">
        <color rgb="FFE0D8DF"/>
      </bottom>
      <diagonal/>
    </border>
    <border>
      <left/>
      <right/>
      <top/>
      <bottom style="thin">
        <color rgb="FF241E22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9" fillId="6" borderId="3" xfId="0" applyFont="1" applyFill="1" applyBorder="1" applyAlignment="1">
      <alignment horizontal="left" vertical="center" wrapText="1"/>
    </xf>
    <xf numFmtId="165" fontId="9" fillId="4" borderId="3" xfId="0" applyNumberFormat="1" applyFont="1" applyFill="1" applyBorder="1" applyAlignment="1">
      <alignment horizontal="right" vertical="center"/>
    </xf>
    <xf numFmtId="0" fontId="9" fillId="4" borderId="3" xfId="0" applyFont="1" applyFill="1" applyBorder="1" applyAlignment="1">
      <alignment horizontal="left" vertical="center" wrapText="1"/>
    </xf>
    <xf numFmtId="0" fontId="8" fillId="7" borderId="1" xfId="0" applyFont="1" applyFill="1" applyBorder="1" applyAlignment="1">
      <alignment horizontal="center" vertical="center"/>
    </xf>
    <xf numFmtId="0" fontId="8" fillId="7" borderId="1" xfId="0" applyFont="1" applyFill="1" applyBorder="1" applyAlignment="1">
      <alignment horizontal="left" vertical="center"/>
    </xf>
    <xf numFmtId="165" fontId="4" fillId="4" borderId="3" xfId="0" applyNumberFormat="1" applyFont="1" applyFill="1" applyBorder="1" applyAlignment="1">
      <alignment horizontal="right" vertical="center"/>
    </xf>
    <xf numFmtId="0" fontId="4" fillId="7" borderId="3" xfId="0" applyFont="1" applyFill="1" applyBorder="1" applyAlignment="1">
      <alignment horizontal="left" vertical="center"/>
    </xf>
    <xf numFmtId="0" fontId="7" fillId="3" borderId="0" xfId="0" applyFont="1" applyFill="1" applyAlignment="1">
      <alignment horizontal="left" vertical="center"/>
    </xf>
    <xf numFmtId="0" fontId="7" fillId="2" borderId="3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4" fillId="0" borderId="2" xfId="0" applyFont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4" fillId="4" borderId="3" xfId="0" applyFont="1" applyFill="1" applyBorder="1" applyAlignment="1">
      <alignment horizontal="center" vertical="center"/>
    </xf>
    <xf numFmtId="164" fontId="4" fillId="4" borderId="3" xfId="0" applyNumberFormat="1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left" vertical="center" wrapText="1"/>
    </xf>
    <xf numFmtId="165" fontId="4" fillId="4" borderId="3" xfId="0" applyNumberFormat="1" applyFont="1" applyFill="1" applyBorder="1" applyAlignment="1">
      <alignment horizontal="right" vertical="center"/>
    </xf>
    <xf numFmtId="166" fontId="4" fillId="4" borderId="3" xfId="0" applyNumberFormat="1" applyFont="1" applyFill="1" applyBorder="1" applyAlignment="1">
      <alignment horizontal="center" vertical="center"/>
    </xf>
    <xf numFmtId="165" fontId="4" fillId="5" borderId="3" xfId="0" applyNumberFormat="1" applyFont="1" applyFill="1" applyBorder="1" applyAlignment="1">
      <alignment horizontal="right" vertical="center"/>
    </xf>
    <xf numFmtId="0" fontId="4" fillId="6" borderId="3" xfId="0" applyFont="1" applyFill="1" applyBorder="1" applyAlignment="1">
      <alignment horizontal="center" vertical="center"/>
    </xf>
    <xf numFmtId="164" fontId="4" fillId="6" borderId="3" xfId="0" applyNumberFormat="1" applyFont="1" applyFill="1" applyBorder="1" applyAlignment="1">
      <alignment horizontal="center" vertical="center"/>
    </xf>
    <xf numFmtId="0" fontId="4" fillId="6" borderId="3" xfId="0" applyFont="1" applyFill="1" applyBorder="1" applyAlignment="1">
      <alignment horizontal="left" vertical="center" wrapText="1"/>
    </xf>
    <xf numFmtId="165" fontId="4" fillId="6" borderId="3" xfId="0" applyNumberFormat="1" applyFont="1" applyFill="1" applyBorder="1" applyAlignment="1">
      <alignment horizontal="right" vertical="center"/>
    </xf>
    <xf numFmtId="166" fontId="4" fillId="6" borderId="3" xfId="0" applyNumberFormat="1" applyFont="1" applyFill="1" applyBorder="1" applyAlignment="1">
      <alignment horizontal="center" vertical="center"/>
    </xf>
    <xf numFmtId="165" fontId="7" fillId="2" borderId="3" xfId="0" applyNumberFormat="1" applyFont="1" applyFill="1" applyBorder="1" applyAlignment="1">
      <alignment horizontal="right" vertical="center"/>
    </xf>
    <xf numFmtId="0" fontId="7" fillId="2" borderId="3" xfId="0" applyFont="1" applyFill="1" applyBorder="1"/>
    <xf numFmtId="0" fontId="0" fillId="0" borderId="4" xfId="0" applyBorder="1"/>
    <xf numFmtId="0" fontId="15" fillId="3" borderId="3" xfId="0" applyFont="1" applyFill="1" applyBorder="1" applyAlignment="1">
      <alignment horizontal="center" vertical="center" wrapText="1"/>
    </xf>
    <xf numFmtId="0" fontId="4" fillId="4" borderId="3" xfId="0" applyFont="1" applyFill="1" applyBorder="1"/>
    <xf numFmtId="0" fontId="4" fillId="6" borderId="3" xfId="0" applyFont="1" applyFill="1" applyBorder="1"/>
    <xf numFmtId="0" fontId="16" fillId="7" borderId="3" xfId="0" applyFont="1" applyFill="1" applyBorder="1" applyAlignment="1">
      <alignment horizontal="right" vertical="center"/>
    </xf>
    <xf numFmtId="0" fontId="0" fillId="8" borderId="3" xfId="0" applyFill="1" applyBorder="1"/>
    <xf numFmtId="0" fontId="18" fillId="0" borderId="0" xfId="0" applyFont="1" applyAlignment="1">
      <alignment horizontal="left" vertical="center"/>
    </xf>
    <xf numFmtId="0" fontId="0" fillId="5" borderId="3" xfId="0" applyFill="1" applyBorder="1"/>
    <xf numFmtId="0" fontId="0" fillId="9" borderId="3" xfId="0" applyFill="1" applyBorder="1"/>
    <xf numFmtId="0" fontId="0" fillId="10" borderId="3" xfId="0" applyFill="1" applyBorder="1"/>
    <xf numFmtId="0" fontId="0" fillId="11" borderId="3" xfId="0" applyFill="1" applyBorder="1"/>
    <xf numFmtId="0" fontId="0" fillId="12" borderId="3" xfId="0" applyFill="1" applyBorder="1"/>
    <xf numFmtId="165" fontId="9" fillId="6" borderId="3" xfId="0" applyNumberFormat="1" applyFont="1" applyFill="1" applyBorder="1" applyAlignment="1">
      <alignment horizontal="right" vertical="center"/>
    </xf>
    <xf numFmtId="165" fontId="10" fillId="8" borderId="3" xfId="0" applyNumberFormat="1" applyFont="1" applyFill="1" applyBorder="1" applyAlignment="1">
      <alignment horizontal="right" vertical="center"/>
    </xf>
    <xf numFmtId="0" fontId="7" fillId="2" borderId="0" xfId="0" applyFont="1" applyFill="1" applyAlignment="1">
      <alignment horizontal="left" vertical="center"/>
    </xf>
    <xf numFmtId="165" fontId="11" fillId="2" borderId="3" xfId="0" applyNumberFormat="1" applyFont="1" applyFill="1" applyBorder="1" applyAlignment="1">
      <alignment horizontal="right" vertical="center"/>
    </xf>
    <xf numFmtId="0" fontId="3" fillId="2" borderId="3" xfId="0" applyFont="1" applyFill="1" applyBorder="1" applyAlignment="1">
      <alignment horizontal="left" vertical="center"/>
    </xf>
    <xf numFmtId="165" fontId="3" fillId="2" borderId="3" xfId="0" applyNumberFormat="1" applyFont="1" applyFill="1" applyBorder="1" applyAlignment="1">
      <alignment horizontal="right" vertical="center"/>
    </xf>
    <xf numFmtId="0" fontId="12" fillId="0" borderId="0" xfId="0" applyFont="1" applyAlignment="1">
      <alignment horizontal="left" vertical="center"/>
    </xf>
    <xf numFmtId="0" fontId="13" fillId="2" borderId="0" xfId="0" applyFont="1" applyFill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1" fillId="2" borderId="0" xfId="0" applyFont="1" applyFill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0" fontId="6" fillId="3" borderId="3" xfId="0" applyFont="1" applyFill="1" applyBorder="1" applyAlignment="1">
      <alignment horizontal="center" vertical="top" wrapText="1"/>
    </xf>
    <xf numFmtId="0" fontId="0" fillId="0" borderId="0" xfId="0" applyAlignment="1">
      <alignment vertical="top"/>
    </xf>
  </cellXfs>
  <cellStyles count="1">
    <cellStyle name="Standard" xfId="0" builtinId="0"/>
  </cellStyles>
  <dxfs count="6">
    <dxf>
      <fill>
        <patternFill>
          <bgColor rgb="FFF8D7DA"/>
        </patternFill>
      </fill>
    </dxf>
    <dxf>
      <fill>
        <patternFill>
          <bgColor rgb="FFE7E2E7"/>
        </patternFill>
      </fill>
    </dxf>
    <dxf>
      <fill>
        <patternFill>
          <bgColor rgb="FFF6E6C4"/>
        </patternFill>
      </fill>
    </dxf>
    <dxf>
      <fill>
        <patternFill>
          <bgColor rgb="FFE4D9E1"/>
        </patternFill>
      </fill>
    </dxf>
    <dxf>
      <fill>
        <patternFill>
          <bgColor rgb="FFF8D7DA"/>
        </patternFill>
      </fill>
    </dxf>
    <dxf>
      <fill>
        <patternFill>
          <bgColor rgb="FFF8D7DA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E0D8DF"/>
      <rgbColor rgb="FF878787"/>
      <rgbColor rgb="FF9999FF"/>
      <rgbColor rgb="FF6E3F62"/>
      <rgbColor rgb="FFFBF6E9"/>
      <rgbColor rgb="FFF4F1F4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AF8FA"/>
      <rgbColor rgb="FFECE7EC"/>
      <rgbColor rgb="FFF6E6C4"/>
      <rgbColor rgb="FFE4D9E1"/>
      <rgbColor rgb="FFE7E2E7"/>
      <rgbColor rgb="FFCC99FF"/>
      <rgbColor rgb="FFF8D7DA"/>
      <rgbColor rgb="FF3366FF"/>
      <rgbColor rgb="FF33CCCC"/>
      <rgbColor rgb="FF99CC00"/>
      <rgbColor rgb="FFFFCC00"/>
      <rgbColor rgb="FFFF9900"/>
      <rgbColor rgb="FFFF6600"/>
      <rgbColor rgb="FF7A7280"/>
      <rgbColor rgb="FFB9973F"/>
      <rgbColor rgb="FF003366"/>
      <rgbColor rgb="FF339966"/>
      <rgbColor rgb="FF003300"/>
      <rgbColor rgb="FF241E22"/>
      <rgbColor rgb="FF993300"/>
      <rgbColor rgb="FF993366"/>
      <rgbColor rgb="FF55505A"/>
      <rgbColor rgb="FF4E2A45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de-DE" sz="1800" b="1" strike="noStrike" spc="-1">
                <a:solidFill>
                  <a:srgbClr val="000000"/>
                </a:solidFill>
                <a:latin typeface="Calibri"/>
              </a:rPr>
              <a:t>Brutto nach Kostenart (€)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Abrechnung!$K$35</c:f>
              <c:strCache>
                <c:ptCount val="1"/>
                <c:pt idx="0">
                  <c:v>Brutto</c:v>
                </c:pt>
              </c:strCache>
            </c:strRef>
          </c:tx>
          <c:spPr>
            <a:solidFill>
              <a:srgbClr val="6E3F62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Abrechnung!$H$36:$H$44</c:f>
              <c:strCache>
                <c:ptCount val="9"/>
                <c:pt idx="0">
                  <c:v>Fahrtkosten (Bahn/Flug)</c:v>
                </c:pt>
                <c:pt idx="1">
                  <c:v>ÖPNV / Taxi</c:v>
                </c:pt>
                <c:pt idx="2">
                  <c:v>Kilometerpauschale</c:v>
                </c:pt>
                <c:pt idx="3">
                  <c:v>Übernachtung</c:v>
                </c:pt>
                <c:pt idx="4">
                  <c:v>Verpflegung (Pauschale)</c:v>
                </c:pt>
                <c:pt idx="5">
                  <c:v>Bewirtung</c:v>
                </c:pt>
                <c:pt idx="6">
                  <c:v>Parken / Maut</c:v>
                </c:pt>
                <c:pt idx="7">
                  <c:v>Telefon / Porto</c:v>
                </c:pt>
                <c:pt idx="8">
                  <c:v>Material / Sonstiges</c:v>
                </c:pt>
              </c:strCache>
            </c:strRef>
          </c:cat>
          <c:val>
            <c:numRef>
              <c:f>Abrechnung!$K$36:$K$44</c:f>
              <c:numCache>
                <c:formatCode>#,##0.00" €"</c:formatCode>
                <c:ptCount val="9"/>
                <c:pt idx="0">
                  <c:v>316</c:v>
                </c:pt>
                <c:pt idx="1">
                  <c:v>24.5</c:v>
                </c:pt>
                <c:pt idx="2">
                  <c:v>24</c:v>
                </c:pt>
                <c:pt idx="3">
                  <c:v>218</c:v>
                </c:pt>
                <c:pt idx="4">
                  <c:v>56</c:v>
                </c:pt>
                <c:pt idx="5">
                  <c:v>118.4</c:v>
                </c:pt>
                <c:pt idx="6">
                  <c:v>18</c:v>
                </c:pt>
                <c:pt idx="7">
                  <c:v>0</c:v>
                </c:pt>
                <c:pt idx="8">
                  <c:v>39.9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D3-4CAE-A761-58D40F8341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0512868"/>
        <c:axId val="36785510"/>
      </c:barChart>
      <c:catAx>
        <c:axId val="9051286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36785510"/>
        <c:crosses val="autoZero"/>
        <c:auto val="1"/>
        <c:lblAlgn val="ctr"/>
        <c:lblOffset val="100"/>
        <c:noMultiLvlLbl val="0"/>
      </c:catAx>
      <c:valAx>
        <c:axId val="36785510"/>
        <c:scaling>
          <c:orientation val="minMax"/>
        </c:scaling>
        <c:delete val="0"/>
        <c:axPos val="b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#,##0.00&quot; €&quot;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90512868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50</xdr:row>
      <xdr:rowOff>0</xdr:rowOff>
    </xdr:from>
    <xdr:to>
      <xdr:col>5</xdr:col>
      <xdr:colOff>109590</xdr:colOff>
      <xdr:row>63</xdr:row>
      <xdr:rowOff>115200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6E3F62"/>
    <pageSetUpPr fitToPage="1"/>
  </sheetPr>
  <dimension ref="A1:N49"/>
  <sheetViews>
    <sheetView showGridLines="0" tabSelected="1" zoomScaleNormal="100" workbookViewId="0">
      <pane xSplit="2" ySplit="11" topLeftCell="C12" activePane="bottomRight" state="frozen"/>
      <selection pane="topRight" activeCell="C1" sqref="C1"/>
      <selection pane="bottomLeft" activeCell="A12" sqref="A12"/>
      <selection pane="bottomRight" activeCell="O51" sqref="O51"/>
    </sheetView>
  </sheetViews>
  <sheetFormatPr baseColWidth="10" defaultColWidth="8.7109375" defaultRowHeight="15" x14ac:dyDescent="0.25"/>
  <cols>
    <col min="1" max="1" width="6.85546875" customWidth="1"/>
    <col min="2" max="2" width="9.85546875" customWidth="1"/>
    <col min="3" max="3" width="10.85546875" bestFit="1" customWidth="1"/>
    <col min="4" max="4" width="20.140625" bestFit="1" customWidth="1"/>
    <col min="5" max="5" width="28.7109375" bestFit="1" customWidth="1"/>
    <col min="6" max="6" width="17.140625" bestFit="1" customWidth="1"/>
    <col min="7" max="7" width="10.7109375" bestFit="1" customWidth="1"/>
    <col min="8" max="8" width="13.7109375" customWidth="1"/>
    <col min="9" max="9" width="14" bestFit="1" customWidth="1"/>
    <col min="10" max="10" width="10.28515625" bestFit="1" customWidth="1"/>
    <col min="11" max="11" width="13.85546875" bestFit="1" customWidth="1"/>
    <col min="12" max="12" width="15" bestFit="1" customWidth="1"/>
    <col min="13" max="13" width="14.140625" bestFit="1" customWidth="1"/>
    <col min="14" max="14" width="14.85546875" bestFit="1" customWidth="1"/>
  </cols>
  <sheetData>
    <row r="1" spans="1:14" ht="30" customHeight="1" x14ac:dyDescent="0.25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1:14" ht="15.75" customHeight="1" x14ac:dyDescent="0.25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</row>
    <row r="4" spans="1:14" x14ac:dyDescent="0.25">
      <c r="A4" s="12" t="s">
        <v>2</v>
      </c>
      <c r="B4" s="12"/>
      <c r="C4" s="11" t="s">
        <v>3</v>
      </c>
      <c r="D4" s="11"/>
      <c r="E4" s="11"/>
      <c r="F4" s="11"/>
      <c r="H4" s="16" t="s">
        <v>4</v>
      </c>
      <c r="I4" s="11" t="s">
        <v>5</v>
      </c>
      <c r="J4" s="11"/>
      <c r="K4" s="15"/>
      <c r="L4" s="15"/>
      <c r="M4" s="15"/>
      <c r="N4" s="15"/>
    </row>
    <row r="5" spans="1:14" x14ac:dyDescent="0.25">
      <c r="A5" s="12" t="s">
        <v>6</v>
      </c>
      <c r="B5" s="12"/>
      <c r="C5" s="11" t="s">
        <v>7</v>
      </c>
      <c r="D5" s="11"/>
      <c r="E5" s="11"/>
      <c r="F5" s="11"/>
      <c r="H5" s="16" t="s">
        <v>8</v>
      </c>
      <c r="I5" s="11" t="s">
        <v>9</v>
      </c>
      <c r="J5" s="11"/>
      <c r="K5" s="15"/>
      <c r="L5" s="15"/>
      <c r="M5" s="15"/>
      <c r="N5" s="15"/>
    </row>
    <row r="6" spans="1:14" x14ac:dyDescent="0.25">
      <c r="A6" s="12" t="s">
        <v>10</v>
      </c>
      <c r="B6" s="12"/>
      <c r="C6" s="11" t="s">
        <v>11</v>
      </c>
      <c r="D6" s="11"/>
      <c r="E6" s="11"/>
      <c r="F6" s="11"/>
      <c r="H6" s="16" t="s">
        <v>12</v>
      </c>
      <c r="I6" s="11" t="s">
        <v>13</v>
      </c>
      <c r="J6" s="11"/>
      <c r="K6" s="11"/>
      <c r="L6" s="11"/>
      <c r="M6" s="11"/>
      <c r="N6" s="11"/>
    </row>
    <row r="7" spans="1:14" x14ac:dyDescent="0.25">
      <c r="A7" s="12" t="s">
        <v>14</v>
      </c>
      <c r="B7" s="12"/>
      <c r="C7" s="11" t="s">
        <v>15</v>
      </c>
      <c r="D7" s="11"/>
      <c r="E7" s="11"/>
      <c r="F7" s="11"/>
      <c r="H7" s="16" t="s">
        <v>16</v>
      </c>
      <c r="I7" s="11" t="s">
        <v>17</v>
      </c>
      <c r="J7" s="11"/>
      <c r="K7" s="15"/>
      <c r="L7" s="15"/>
      <c r="M7" s="15"/>
      <c r="N7" s="15"/>
    </row>
    <row r="8" spans="1:14" x14ac:dyDescent="0.25">
      <c r="A8" s="12" t="s">
        <v>18</v>
      </c>
      <c r="B8" s="12"/>
      <c r="C8" s="11" t="s">
        <v>19</v>
      </c>
      <c r="D8" s="11"/>
      <c r="E8" s="11"/>
      <c r="F8" s="11"/>
      <c r="H8" s="16" t="s">
        <v>20</v>
      </c>
      <c r="I8" s="11" t="s">
        <v>21</v>
      </c>
      <c r="J8" s="11"/>
      <c r="K8" s="15"/>
      <c r="L8" s="15"/>
      <c r="M8" s="15"/>
      <c r="N8" s="15"/>
    </row>
    <row r="10" spans="1:14" ht="25.5" customHeight="1" x14ac:dyDescent="0.25">
      <c r="A10" s="10" t="s">
        <v>22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</row>
    <row r="11" spans="1:14" s="55" customFormat="1" ht="30" customHeight="1" x14ac:dyDescent="0.25">
      <c r="A11" s="54" t="s">
        <v>23</v>
      </c>
      <c r="B11" s="54" t="s">
        <v>24</v>
      </c>
      <c r="C11" s="54" t="s">
        <v>25</v>
      </c>
      <c r="D11" s="54" t="s">
        <v>26</v>
      </c>
      <c r="E11" s="54" t="s">
        <v>27</v>
      </c>
      <c r="F11" s="54" t="s">
        <v>28</v>
      </c>
      <c r="G11" s="54" t="s">
        <v>29</v>
      </c>
      <c r="H11" s="54" t="s">
        <v>30</v>
      </c>
      <c r="I11" s="54" t="s">
        <v>31</v>
      </c>
      <c r="J11" s="54" t="s">
        <v>32</v>
      </c>
      <c r="K11" s="54" t="s">
        <v>33</v>
      </c>
      <c r="L11" s="54" t="s">
        <v>34</v>
      </c>
      <c r="M11" s="54" t="s">
        <v>35</v>
      </c>
      <c r="N11" s="54" t="s">
        <v>36</v>
      </c>
    </row>
    <row r="12" spans="1:14" ht="21.75" customHeight="1" x14ac:dyDescent="0.25">
      <c r="A12" s="17">
        <v>1</v>
      </c>
      <c r="B12" s="17" t="s">
        <v>37</v>
      </c>
      <c r="C12" s="18">
        <v>46084</v>
      </c>
      <c r="D12" s="19" t="s">
        <v>38</v>
      </c>
      <c r="E12" s="19" t="s">
        <v>39</v>
      </c>
      <c r="F12" s="19" t="s">
        <v>40</v>
      </c>
      <c r="G12" s="20">
        <v>158</v>
      </c>
      <c r="H12" s="21">
        <v>7.0000000000000007E-2</v>
      </c>
      <c r="I12" s="22">
        <f t="shared" ref="I12:I23" si="0">IF(G12&gt;0,G12*H12/(1+H12),"")</f>
        <v>10.336448598130842</v>
      </c>
      <c r="J12" s="22">
        <f t="shared" ref="J12:J23" si="1">IF(G12&gt;0,G12-I12,"")</f>
        <v>147.66355140186917</v>
      </c>
      <c r="K12" s="21">
        <v>1</v>
      </c>
      <c r="L12" s="22">
        <f t="shared" ref="L12:L23" si="2">IF(G12&gt;0,G12*K12,"")</f>
        <v>158</v>
      </c>
      <c r="M12" s="22">
        <f t="shared" ref="M12:M23" si="3">IF(G12&gt;0,G12-L12,"")</f>
        <v>0</v>
      </c>
      <c r="N12" s="17" t="s">
        <v>41</v>
      </c>
    </row>
    <row r="13" spans="1:14" ht="21.75" customHeight="1" x14ac:dyDescent="0.25">
      <c r="A13" s="23">
        <v>2</v>
      </c>
      <c r="B13" s="23" t="s">
        <v>42</v>
      </c>
      <c r="C13" s="24">
        <v>46084</v>
      </c>
      <c r="D13" s="25" t="s">
        <v>43</v>
      </c>
      <c r="E13" s="25" t="s">
        <v>44</v>
      </c>
      <c r="F13" s="25" t="s">
        <v>40</v>
      </c>
      <c r="G13" s="26">
        <v>24.5</v>
      </c>
      <c r="H13" s="27">
        <v>7.0000000000000007E-2</v>
      </c>
      <c r="I13" s="22">
        <f t="shared" si="0"/>
        <v>1.6028037383177569</v>
      </c>
      <c r="J13" s="22">
        <f t="shared" si="1"/>
        <v>22.897196261682243</v>
      </c>
      <c r="K13" s="27">
        <v>1</v>
      </c>
      <c r="L13" s="22">
        <f t="shared" si="2"/>
        <v>24.5</v>
      </c>
      <c r="M13" s="22">
        <f t="shared" si="3"/>
        <v>0</v>
      </c>
      <c r="N13" s="23" t="s">
        <v>41</v>
      </c>
    </row>
    <row r="14" spans="1:14" ht="21.75" customHeight="1" x14ac:dyDescent="0.25">
      <c r="A14" s="17">
        <v>3</v>
      </c>
      <c r="B14" s="17" t="s">
        <v>45</v>
      </c>
      <c r="C14" s="18">
        <v>46084</v>
      </c>
      <c r="D14" s="19" t="s">
        <v>46</v>
      </c>
      <c r="E14" s="19" t="s">
        <v>47</v>
      </c>
      <c r="F14" s="19" t="s">
        <v>48</v>
      </c>
      <c r="G14" s="20">
        <v>218</v>
      </c>
      <c r="H14" s="21">
        <v>7.0000000000000007E-2</v>
      </c>
      <c r="I14" s="22">
        <f t="shared" si="0"/>
        <v>14.261682242990656</v>
      </c>
      <c r="J14" s="22">
        <f t="shared" si="1"/>
        <v>203.73831775700936</v>
      </c>
      <c r="K14" s="21">
        <v>1</v>
      </c>
      <c r="L14" s="22">
        <f t="shared" si="2"/>
        <v>218</v>
      </c>
      <c r="M14" s="22">
        <f t="shared" si="3"/>
        <v>0</v>
      </c>
      <c r="N14" s="17" t="s">
        <v>41</v>
      </c>
    </row>
    <row r="15" spans="1:14" ht="21.75" customHeight="1" x14ac:dyDescent="0.25">
      <c r="A15" s="23">
        <v>4</v>
      </c>
      <c r="B15" s="23" t="s">
        <v>49</v>
      </c>
      <c r="C15" s="24">
        <v>46084</v>
      </c>
      <c r="D15" s="25" t="s">
        <v>50</v>
      </c>
      <c r="E15" s="25" t="s">
        <v>51</v>
      </c>
      <c r="F15" s="25" t="s">
        <v>40</v>
      </c>
      <c r="G15" s="26">
        <v>14</v>
      </c>
      <c r="H15" s="27">
        <v>0</v>
      </c>
      <c r="I15" s="22">
        <f t="shared" si="0"/>
        <v>0</v>
      </c>
      <c r="J15" s="22">
        <f t="shared" si="1"/>
        <v>14</v>
      </c>
      <c r="K15" s="27">
        <v>1</v>
      </c>
      <c r="L15" s="22">
        <f t="shared" si="2"/>
        <v>14</v>
      </c>
      <c r="M15" s="22">
        <f t="shared" si="3"/>
        <v>0</v>
      </c>
      <c r="N15" s="23" t="s">
        <v>41</v>
      </c>
    </row>
    <row r="16" spans="1:14" ht="21.75" customHeight="1" x14ac:dyDescent="0.25">
      <c r="A16" s="17">
        <v>5</v>
      </c>
      <c r="B16" s="17" t="s">
        <v>52</v>
      </c>
      <c r="C16" s="18">
        <v>46085</v>
      </c>
      <c r="D16" s="19" t="s">
        <v>50</v>
      </c>
      <c r="E16" s="19" t="s">
        <v>53</v>
      </c>
      <c r="F16" s="19" t="s">
        <v>40</v>
      </c>
      <c r="G16" s="20">
        <v>28</v>
      </c>
      <c r="H16" s="21">
        <v>0</v>
      </c>
      <c r="I16" s="22">
        <f t="shared" si="0"/>
        <v>0</v>
      </c>
      <c r="J16" s="22">
        <f t="shared" si="1"/>
        <v>28</v>
      </c>
      <c r="K16" s="21">
        <v>1</v>
      </c>
      <c r="L16" s="22">
        <f t="shared" si="2"/>
        <v>28</v>
      </c>
      <c r="M16" s="22">
        <f t="shared" si="3"/>
        <v>0</v>
      </c>
      <c r="N16" s="17" t="s">
        <v>41</v>
      </c>
    </row>
    <row r="17" spans="1:14" ht="21.75" customHeight="1" x14ac:dyDescent="0.25">
      <c r="A17" s="23">
        <v>6</v>
      </c>
      <c r="B17" s="23" t="s">
        <v>54</v>
      </c>
      <c r="C17" s="24">
        <v>46085</v>
      </c>
      <c r="D17" s="25" t="s">
        <v>55</v>
      </c>
      <c r="E17" s="25" t="s">
        <v>56</v>
      </c>
      <c r="F17" s="25" t="s">
        <v>40</v>
      </c>
      <c r="G17" s="26">
        <v>96.4</v>
      </c>
      <c r="H17" s="27">
        <v>0.19</v>
      </c>
      <c r="I17" s="22">
        <f t="shared" si="0"/>
        <v>15.391596638655464</v>
      </c>
      <c r="J17" s="22">
        <f t="shared" si="1"/>
        <v>81.008403361344534</v>
      </c>
      <c r="K17" s="27">
        <v>1</v>
      </c>
      <c r="L17" s="22">
        <f t="shared" si="2"/>
        <v>96.4</v>
      </c>
      <c r="M17" s="22">
        <f t="shared" si="3"/>
        <v>0</v>
      </c>
      <c r="N17" s="23" t="s">
        <v>41</v>
      </c>
    </row>
    <row r="18" spans="1:14" ht="21.75" customHeight="1" x14ac:dyDescent="0.25">
      <c r="A18" s="17">
        <v>7</v>
      </c>
      <c r="B18" s="17" t="s">
        <v>57</v>
      </c>
      <c r="C18" s="18">
        <v>46085</v>
      </c>
      <c r="D18" s="19" t="s">
        <v>58</v>
      </c>
      <c r="E18" s="19" t="s">
        <v>59</v>
      </c>
      <c r="F18" s="19" t="s">
        <v>40</v>
      </c>
      <c r="G18" s="20">
        <v>18</v>
      </c>
      <c r="H18" s="21">
        <v>0.19</v>
      </c>
      <c r="I18" s="22">
        <f t="shared" si="0"/>
        <v>2.8739495798319328</v>
      </c>
      <c r="J18" s="22">
        <f t="shared" si="1"/>
        <v>15.126050420168067</v>
      </c>
      <c r="K18" s="21">
        <v>1</v>
      </c>
      <c r="L18" s="22">
        <f t="shared" si="2"/>
        <v>18</v>
      </c>
      <c r="M18" s="22">
        <f t="shared" si="3"/>
        <v>0</v>
      </c>
      <c r="N18" s="17" t="s">
        <v>41</v>
      </c>
    </row>
    <row r="19" spans="1:14" ht="21.75" customHeight="1" x14ac:dyDescent="0.25">
      <c r="A19" s="23">
        <v>8</v>
      </c>
      <c r="B19" s="23" t="s">
        <v>60</v>
      </c>
      <c r="C19" s="24">
        <v>46085</v>
      </c>
      <c r="D19" s="25" t="s">
        <v>61</v>
      </c>
      <c r="E19" s="25" t="s">
        <v>62</v>
      </c>
      <c r="F19" s="25" t="s">
        <v>40</v>
      </c>
      <c r="G19" s="26">
        <v>24</v>
      </c>
      <c r="H19" s="27">
        <v>0</v>
      </c>
      <c r="I19" s="22">
        <f t="shared" si="0"/>
        <v>0</v>
      </c>
      <c r="J19" s="22">
        <f t="shared" si="1"/>
        <v>24</v>
      </c>
      <c r="K19" s="27">
        <v>1</v>
      </c>
      <c r="L19" s="22">
        <f t="shared" si="2"/>
        <v>24</v>
      </c>
      <c r="M19" s="22">
        <f t="shared" si="3"/>
        <v>0</v>
      </c>
      <c r="N19" s="23" t="s">
        <v>41</v>
      </c>
    </row>
    <row r="20" spans="1:14" ht="21.75" customHeight="1" x14ac:dyDescent="0.25">
      <c r="A20" s="17">
        <v>9</v>
      </c>
      <c r="B20" s="17" t="s">
        <v>63</v>
      </c>
      <c r="C20" s="18">
        <v>46086</v>
      </c>
      <c r="D20" s="19" t="s">
        <v>50</v>
      </c>
      <c r="E20" s="19" t="s">
        <v>64</v>
      </c>
      <c r="F20" s="19" t="s">
        <v>40</v>
      </c>
      <c r="G20" s="20">
        <v>14</v>
      </c>
      <c r="H20" s="21">
        <v>0</v>
      </c>
      <c r="I20" s="22">
        <f t="shared" si="0"/>
        <v>0</v>
      </c>
      <c r="J20" s="22">
        <f t="shared" si="1"/>
        <v>14</v>
      </c>
      <c r="K20" s="21">
        <v>1</v>
      </c>
      <c r="L20" s="22">
        <f t="shared" si="2"/>
        <v>14</v>
      </c>
      <c r="M20" s="22">
        <f t="shared" si="3"/>
        <v>0</v>
      </c>
      <c r="N20" s="17" t="s">
        <v>41</v>
      </c>
    </row>
    <row r="21" spans="1:14" ht="21.75" customHeight="1" x14ac:dyDescent="0.25">
      <c r="A21" s="23">
        <v>10</v>
      </c>
      <c r="B21" s="23" t="s">
        <v>65</v>
      </c>
      <c r="C21" s="24">
        <v>46086</v>
      </c>
      <c r="D21" s="25" t="s">
        <v>38</v>
      </c>
      <c r="E21" s="25" t="s">
        <v>66</v>
      </c>
      <c r="F21" s="25" t="s">
        <v>40</v>
      </c>
      <c r="G21" s="26">
        <v>158</v>
      </c>
      <c r="H21" s="27">
        <v>7.0000000000000007E-2</v>
      </c>
      <c r="I21" s="22">
        <f t="shared" si="0"/>
        <v>10.336448598130842</v>
      </c>
      <c r="J21" s="22">
        <f t="shared" si="1"/>
        <v>147.66355140186917</v>
      </c>
      <c r="K21" s="27">
        <v>1</v>
      </c>
      <c r="L21" s="22">
        <f t="shared" si="2"/>
        <v>158</v>
      </c>
      <c r="M21" s="22">
        <f t="shared" si="3"/>
        <v>0</v>
      </c>
      <c r="N21" s="23" t="s">
        <v>41</v>
      </c>
    </row>
    <row r="22" spans="1:14" ht="21.75" customHeight="1" x14ac:dyDescent="0.25">
      <c r="A22" s="17">
        <v>11</v>
      </c>
      <c r="B22" s="17" t="s">
        <v>67</v>
      </c>
      <c r="C22" s="18">
        <v>46086</v>
      </c>
      <c r="D22" s="19" t="s">
        <v>68</v>
      </c>
      <c r="E22" s="19" t="s">
        <v>69</v>
      </c>
      <c r="F22" s="19" t="s">
        <v>40</v>
      </c>
      <c r="G22" s="20">
        <v>39.9</v>
      </c>
      <c r="H22" s="21">
        <v>7.0000000000000007E-2</v>
      </c>
      <c r="I22" s="22">
        <f t="shared" si="0"/>
        <v>2.6102803738317757</v>
      </c>
      <c r="J22" s="22">
        <f t="shared" si="1"/>
        <v>37.289719626168221</v>
      </c>
      <c r="K22" s="21">
        <v>1</v>
      </c>
      <c r="L22" s="22">
        <f t="shared" si="2"/>
        <v>39.9</v>
      </c>
      <c r="M22" s="22">
        <f t="shared" si="3"/>
        <v>0</v>
      </c>
      <c r="N22" s="17" t="s">
        <v>70</v>
      </c>
    </row>
    <row r="23" spans="1:14" ht="21.75" customHeight="1" x14ac:dyDescent="0.25">
      <c r="A23" s="23">
        <v>12</v>
      </c>
      <c r="B23" s="23" t="s">
        <v>71</v>
      </c>
      <c r="C23" s="24">
        <v>46085</v>
      </c>
      <c r="D23" s="25" t="s">
        <v>55</v>
      </c>
      <c r="E23" s="25" t="s">
        <v>72</v>
      </c>
      <c r="F23" s="25" t="s">
        <v>40</v>
      </c>
      <c r="G23" s="26">
        <v>22</v>
      </c>
      <c r="H23" s="27">
        <v>0.19</v>
      </c>
      <c r="I23" s="22">
        <f t="shared" si="0"/>
        <v>3.5126050420168067</v>
      </c>
      <c r="J23" s="22">
        <f t="shared" si="1"/>
        <v>18.487394957983192</v>
      </c>
      <c r="K23" s="27">
        <v>0.5</v>
      </c>
      <c r="L23" s="22">
        <f t="shared" si="2"/>
        <v>11</v>
      </c>
      <c r="M23" s="22">
        <f t="shared" si="3"/>
        <v>11</v>
      </c>
      <c r="N23" s="23" t="s">
        <v>73</v>
      </c>
    </row>
    <row r="24" spans="1:14" ht="21.75" customHeight="1" x14ac:dyDescent="0.25">
      <c r="A24" s="17"/>
      <c r="B24" s="17"/>
      <c r="C24" s="18"/>
      <c r="D24" s="19"/>
      <c r="E24" s="19"/>
      <c r="F24" s="19"/>
      <c r="G24" s="20"/>
      <c r="H24" s="21"/>
      <c r="I24" s="22"/>
      <c r="J24" s="22"/>
      <c r="K24" s="21"/>
      <c r="L24" s="22"/>
      <c r="M24" s="22"/>
      <c r="N24" s="17"/>
    </row>
    <row r="25" spans="1:14" ht="21.75" customHeight="1" x14ac:dyDescent="0.25">
      <c r="A25" s="23"/>
      <c r="B25" s="23"/>
      <c r="C25" s="24"/>
      <c r="D25" s="25"/>
      <c r="E25" s="25"/>
      <c r="F25" s="25"/>
      <c r="G25" s="26"/>
      <c r="H25" s="27"/>
      <c r="I25" s="22"/>
      <c r="J25" s="22"/>
      <c r="K25" s="27"/>
      <c r="L25" s="22"/>
      <c r="M25" s="22"/>
      <c r="N25" s="23"/>
    </row>
    <row r="26" spans="1:14" ht="21.75" customHeight="1" x14ac:dyDescent="0.25">
      <c r="A26" s="17"/>
      <c r="B26" s="17"/>
      <c r="C26" s="18"/>
      <c r="D26" s="19"/>
      <c r="E26" s="19"/>
      <c r="F26" s="19"/>
      <c r="G26" s="20"/>
      <c r="H26" s="21"/>
      <c r="I26" s="22"/>
      <c r="J26" s="22"/>
      <c r="K26" s="21"/>
      <c r="L26" s="22"/>
      <c r="M26" s="22"/>
      <c r="N26" s="17"/>
    </row>
    <row r="27" spans="1:14" ht="21.75" customHeight="1" x14ac:dyDescent="0.25">
      <c r="A27" s="23"/>
      <c r="B27" s="23"/>
      <c r="C27" s="24"/>
      <c r="D27" s="25"/>
      <c r="E27" s="25"/>
      <c r="F27" s="25"/>
      <c r="G27" s="26"/>
      <c r="H27" s="27"/>
      <c r="I27" s="22"/>
      <c r="J27" s="22"/>
      <c r="K27" s="27"/>
      <c r="L27" s="22"/>
      <c r="M27" s="22"/>
      <c r="N27" s="23"/>
    </row>
    <row r="28" spans="1:14" ht="21.75" customHeight="1" x14ac:dyDescent="0.25">
      <c r="A28" s="17"/>
      <c r="B28" s="17"/>
      <c r="C28" s="18"/>
      <c r="D28" s="19"/>
      <c r="E28" s="19"/>
      <c r="F28" s="19"/>
      <c r="G28" s="20"/>
      <c r="H28" s="21"/>
      <c r="I28" s="22"/>
      <c r="J28" s="22"/>
      <c r="K28" s="21"/>
      <c r="L28" s="22"/>
      <c r="M28" s="22"/>
      <c r="N28" s="17"/>
    </row>
    <row r="29" spans="1:14" ht="21.75" customHeight="1" x14ac:dyDescent="0.25">
      <c r="A29" s="23"/>
      <c r="B29" s="23"/>
      <c r="C29" s="24"/>
      <c r="D29" s="25"/>
      <c r="E29" s="25"/>
      <c r="F29" s="25"/>
      <c r="G29" s="26"/>
      <c r="H29" s="27"/>
      <c r="I29" s="22"/>
      <c r="J29" s="22"/>
      <c r="K29" s="27"/>
      <c r="L29" s="22"/>
      <c r="M29" s="22"/>
      <c r="N29" s="23"/>
    </row>
    <row r="30" spans="1:14" ht="21.75" customHeight="1" x14ac:dyDescent="0.25">
      <c r="A30" s="17"/>
      <c r="B30" s="17"/>
      <c r="C30" s="18"/>
      <c r="D30" s="19"/>
      <c r="E30" s="19"/>
      <c r="F30" s="19"/>
      <c r="G30" s="20"/>
      <c r="H30" s="21"/>
      <c r="I30" s="22"/>
      <c r="J30" s="22"/>
      <c r="K30" s="21"/>
      <c r="L30" s="22"/>
      <c r="M30" s="22"/>
      <c r="N30" s="17"/>
    </row>
    <row r="31" spans="1:14" ht="21.75" customHeight="1" x14ac:dyDescent="0.25">
      <c r="A31" s="23"/>
      <c r="B31" s="23"/>
      <c r="C31" s="24"/>
      <c r="D31" s="25"/>
      <c r="E31" s="25"/>
      <c r="F31" s="25"/>
      <c r="G31" s="26"/>
      <c r="H31" s="27"/>
      <c r="I31" s="22"/>
      <c r="J31" s="22"/>
      <c r="K31" s="27"/>
      <c r="L31" s="22"/>
      <c r="M31" s="22"/>
      <c r="N31" s="23"/>
    </row>
    <row r="32" spans="1:14" ht="21.75" customHeight="1" x14ac:dyDescent="0.25">
      <c r="A32" s="9" t="s">
        <v>74</v>
      </c>
      <c r="B32" s="9"/>
      <c r="C32" s="9"/>
      <c r="D32" s="9"/>
      <c r="E32" s="9"/>
      <c r="F32" s="9"/>
      <c r="G32" s="28">
        <f>SUM(G12:G31)</f>
        <v>814.8</v>
      </c>
      <c r="H32" s="29"/>
      <c r="I32" s="28">
        <f>SUM(I12:I31)</f>
        <v>60.925814811906079</v>
      </c>
      <c r="J32" s="28">
        <f>SUM(J12:J31)</f>
        <v>753.87418518809397</v>
      </c>
      <c r="K32" s="29"/>
      <c r="L32" s="28">
        <f>SUM(L12:L31)</f>
        <v>803.8</v>
      </c>
      <c r="M32" s="28">
        <f>SUM(M12:M31)</f>
        <v>11</v>
      </c>
      <c r="N32" s="29"/>
    </row>
    <row r="34" spans="1:14" x14ac:dyDescent="0.25">
      <c r="A34" s="8" t="s">
        <v>75</v>
      </c>
      <c r="B34" s="8"/>
      <c r="C34" s="8"/>
      <c r="D34" s="8"/>
      <c r="E34" s="8"/>
      <c r="F34" s="8"/>
      <c r="H34" s="8" t="s">
        <v>76</v>
      </c>
      <c r="I34" s="8"/>
      <c r="J34" s="8"/>
      <c r="K34" s="8"/>
      <c r="L34" s="8"/>
      <c r="M34" s="8"/>
      <c r="N34" s="8"/>
    </row>
    <row r="35" spans="1:14" x14ac:dyDescent="0.25">
      <c r="A35" s="7" t="s">
        <v>77</v>
      </c>
      <c r="B35" s="7"/>
      <c r="C35" s="7"/>
      <c r="D35" s="7"/>
      <c r="E35" s="6">
        <f>G32</f>
        <v>814.8</v>
      </c>
      <c r="F35" s="6"/>
      <c r="H35" s="5" t="s">
        <v>78</v>
      </c>
      <c r="I35" s="5"/>
      <c r="J35" s="5"/>
      <c r="K35" s="4" t="s">
        <v>29</v>
      </c>
      <c r="L35" s="4"/>
      <c r="M35" s="4" t="s">
        <v>79</v>
      </c>
      <c r="N35" s="4"/>
    </row>
    <row r="36" spans="1:14" ht="15" customHeight="1" x14ac:dyDescent="0.25">
      <c r="A36" s="7" t="s">
        <v>80</v>
      </c>
      <c r="B36" s="7"/>
      <c r="C36" s="7"/>
      <c r="D36" s="7"/>
      <c r="E36" s="6">
        <f>I32</f>
        <v>60.925814811906079</v>
      </c>
      <c r="F36" s="6"/>
      <c r="H36" s="3" t="s">
        <v>38</v>
      </c>
      <c r="I36" s="3"/>
      <c r="J36" s="3"/>
      <c r="K36" s="2">
        <f t="shared" ref="K36:K44" si="4">SUMIF($D$12:$D$31,$H36,$G$12:$G$31)</f>
        <v>316</v>
      </c>
      <c r="L36" s="2"/>
      <c r="M36" s="2">
        <f t="shared" ref="M36:M44" si="5">SUMIF($D$12:$D$31,$H36,$L$12:$L$31)</f>
        <v>316</v>
      </c>
      <c r="N36" s="2"/>
    </row>
    <row r="37" spans="1:14" ht="15" customHeight="1" x14ac:dyDescent="0.25">
      <c r="A37" s="7" t="s">
        <v>81</v>
      </c>
      <c r="B37" s="7"/>
      <c r="C37" s="7"/>
      <c r="D37" s="7"/>
      <c r="E37" s="6">
        <f>L32</f>
        <v>803.8</v>
      </c>
      <c r="F37" s="6"/>
      <c r="H37" s="1" t="s">
        <v>43</v>
      </c>
      <c r="I37" s="1"/>
      <c r="J37" s="1"/>
      <c r="K37" s="42">
        <f t="shared" si="4"/>
        <v>24.5</v>
      </c>
      <c r="L37" s="42"/>
      <c r="M37" s="42">
        <f t="shared" si="5"/>
        <v>24.5</v>
      </c>
      <c r="N37" s="42"/>
    </row>
    <row r="38" spans="1:14" ht="15" customHeight="1" x14ac:dyDescent="0.25">
      <c r="A38" s="7" t="s">
        <v>82</v>
      </c>
      <c r="B38" s="7"/>
      <c r="C38" s="7"/>
      <c r="D38" s="7"/>
      <c r="E38" s="6">
        <f>SUMIF(F12:F31,"privat verauslagt",L12:L31)</f>
        <v>585.79999999999995</v>
      </c>
      <c r="F38" s="6"/>
      <c r="H38" s="3" t="s">
        <v>61</v>
      </c>
      <c r="I38" s="3"/>
      <c r="J38" s="3"/>
      <c r="K38" s="2">
        <f t="shared" si="4"/>
        <v>24</v>
      </c>
      <c r="L38" s="2"/>
      <c r="M38" s="2">
        <f t="shared" si="5"/>
        <v>24</v>
      </c>
      <c r="N38" s="2"/>
    </row>
    <row r="39" spans="1:14" ht="15" customHeight="1" x14ac:dyDescent="0.25">
      <c r="A39" s="7" t="s">
        <v>83</v>
      </c>
      <c r="B39" s="7"/>
      <c r="C39" s="7"/>
      <c r="D39" s="7"/>
      <c r="E39" s="43">
        <v>200</v>
      </c>
      <c r="F39" s="43"/>
      <c r="H39" s="1" t="s">
        <v>46</v>
      </c>
      <c r="I39" s="1"/>
      <c r="J39" s="1"/>
      <c r="K39" s="42">
        <f t="shared" si="4"/>
        <v>218</v>
      </c>
      <c r="L39" s="42"/>
      <c r="M39" s="42">
        <f t="shared" si="5"/>
        <v>218</v>
      </c>
      <c r="N39" s="42"/>
    </row>
    <row r="40" spans="1:14" ht="24" customHeight="1" x14ac:dyDescent="0.25">
      <c r="A40" s="44" t="s">
        <v>84</v>
      </c>
      <c r="B40" s="44"/>
      <c r="C40" s="44"/>
      <c r="D40" s="44"/>
      <c r="E40" s="45">
        <f>E38-E39</f>
        <v>385.79999999999995</v>
      </c>
      <c r="F40" s="45"/>
      <c r="H40" s="3" t="s">
        <v>50</v>
      </c>
      <c r="I40" s="3"/>
      <c r="J40" s="3"/>
      <c r="K40" s="2">
        <f t="shared" si="4"/>
        <v>56</v>
      </c>
      <c r="L40" s="2"/>
      <c r="M40" s="2">
        <f t="shared" si="5"/>
        <v>56</v>
      </c>
      <c r="N40" s="2"/>
    </row>
    <row r="41" spans="1:14" ht="15" customHeight="1" x14ac:dyDescent="0.25">
      <c r="H41" s="1" t="s">
        <v>55</v>
      </c>
      <c r="I41" s="1"/>
      <c r="J41" s="1"/>
      <c r="K41" s="42">
        <f t="shared" si="4"/>
        <v>118.4</v>
      </c>
      <c r="L41" s="42"/>
      <c r="M41" s="42">
        <f t="shared" si="5"/>
        <v>107.4</v>
      </c>
      <c r="N41" s="42"/>
    </row>
    <row r="42" spans="1:14" ht="15" customHeight="1" x14ac:dyDescent="0.25">
      <c r="H42" s="3" t="s">
        <v>58</v>
      </c>
      <c r="I42" s="3"/>
      <c r="J42" s="3"/>
      <c r="K42" s="2">
        <f t="shared" si="4"/>
        <v>18</v>
      </c>
      <c r="L42" s="2"/>
      <c r="M42" s="2">
        <f t="shared" si="5"/>
        <v>18</v>
      </c>
      <c r="N42" s="2"/>
    </row>
    <row r="43" spans="1:14" ht="15" customHeight="1" x14ac:dyDescent="0.25">
      <c r="H43" s="1" t="s">
        <v>85</v>
      </c>
      <c r="I43" s="1"/>
      <c r="J43" s="1"/>
      <c r="K43" s="42">
        <f t="shared" si="4"/>
        <v>0</v>
      </c>
      <c r="L43" s="42"/>
      <c r="M43" s="42">
        <f t="shared" si="5"/>
        <v>0</v>
      </c>
      <c r="N43" s="42"/>
    </row>
    <row r="44" spans="1:14" ht="15" customHeight="1" x14ac:dyDescent="0.25">
      <c r="H44" s="3" t="s">
        <v>68</v>
      </c>
      <c r="I44" s="3"/>
      <c r="J44" s="3"/>
      <c r="K44" s="2">
        <f t="shared" si="4"/>
        <v>39.9</v>
      </c>
      <c r="L44" s="2"/>
      <c r="M44" s="2">
        <f t="shared" si="5"/>
        <v>39.9</v>
      </c>
      <c r="N44" s="2"/>
    </row>
    <row r="45" spans="1:14" x14ac:dyDescent="0.25">
      <c r="H45" s="46" t="s">
        <v>86</v>
      </c>
      <c r="I45" s="46"/>
      <c r="J45" s="46"/>
      <c r="K45" s="47">
        <f>SUM(K36:K44)</f>
        <v>814.8</v>
      </c>
      <c r="L45" s="47"/>
      <c r="M45" s="47">
        <f>SUM(M36:M44)</f>
        <v>803.8</v>
      </c>
      <c r="N45" s="47"/>
    </row>
    <row r="48" spans="1:14" x14ac:dyDescent="0.25">
      <c r="A48" s="30"/>
      <c r="B48" s="30"/>
      <c r="C48" s="30"/>
      <c r="D48" s="30"/>
      <c r="F48" s="30"/>
      <c r="G48" s="30"/>
      <c r="H48" s="30"/>
      <c r="I48" s="30"/>
      <c r="K48" s="30"/>
      <c r="L48" s="30"/>
      <c r="M48" s="30"/>
      <c r="N48" s="30"/>
    </row>
    <row r="49" spans="1:14" x14ac:dyDescent="0.25">
      <c r="A49" s="48" t="s">
        <v>87</v>
      </c>
      <c r="B49" s="48"/>
      <c r="C49" s="48"/>
      <c r="D49" s="48"/>
      <c r="F49" s="48" t="s">
        <v>88</v>
      </c>
      <c r="G49" s="48"/>
      <c r="H49" s="48"/>
      <c r="I49" s="48"/>
      <c r="K49" s="48" t="s">
        <v>89</v>
      </c>
      <c r="L49" s="48"/>
      <c r="M49" s="48"/>
      <c r="N49" s="48"/>
    </row>
  </sheetData>
  <autoFilter ref="A11:N31" xr:uid="{00000000-0009-0000-0000-000000000000}"/>
  <mergeCells count="69">
    <mergeCell ref="H45:J45"/>
    <mergeCell ref="K45:L45"/>
    <mergeCell ref="M45:N45"/>
    <mergeCell ref="A49:D49"/>
    <mergeCell ref="F49:I49"/>
    <mergeCell ref="K49:N49"/>
    <mergeCell ref="H43:J43"/>
    <mergeCell ref="K43:L43"/>
    <mergeCell ref="M43:N43"/>
    <mergeCell ref="H44:J44"/>
    <mergeCell ref="K44:L44"/>
    <mergeCell ref="M44:N44"/>
    <mergeCell ref="H41:J41"/>
    <mergeCell ref="K41:L41"/>
    <mergeCell ref="M41:N41"/>
    <mergeCell ref="H42:J42"/>
    <mergeCell ref="K42:L42"/>
    <mergeCell ref="M42:N42"/>
    <mergeCell ref="A40:D40"/>
    <mergeCell ref="E40:F40"/>
    <mergeCell ref="H40:J40"/>
    <mergeCell ref="K40:L40"/>
    <mergeCell ref="M40:N40"/>
    <mergeCell ref="A39:D39"/>
    <mergeCell ref="E39:F39"/>
    <mergeCell ref="H39:J39"/>
    <mergeCell ref="K39:L39"/>
    <mergeCell ref="M39:N39"/>
    <mergeCell ref="A38:D38"/>
    <mergeCell ref="E38:F38"/>
    <mergeCell ref="H38:J38"/>
    <mergeCell ref="K38:L38"/>
    <mergeCell ref="M38:N38"/>
    <mergeCell ref="A37:D37"/>
    <mergeCell ref="E37:F37"/>
    <mergeCell ref="H37:J37"/>
    <mergeCell ref="K37:L37"/>
    <mergeCell ref="M37:N37"/>
    <mergeCell ref="A36:D36"/>
    <mergeCell ref="E36:F36"/>
    <mergeCell ref="H36:J36"/>
    <mergeCell ref="K36:L36"/>
    <mergeCell ref="M36:N36"/>
    <mergeCell ref="A10:N10"/>
    <mergeCell ref="A32:F32"/>
    <mergeCell ref="A34:F34"/>
    <mergeCell ref="H34:N34"/>
    <mergeCell ref="A35:D35"/>
    <mergeCell ref="E35:F35"/>
    <mergeCell ref="H35:J35"/>
    <mergeCell ref="K35:L35"/>
    <mergeCell ref="M35:N35"/>
    <mergeCell ref="A7:B7"/>
    <mergeCell ref="C7:F7"/>
    <mergeCell ref="I7:J7"/>
    <mergeCell ref="A8:B8"/>
    <mergeCell ref="C8:F8"/>
    <mergeCell ref="I8:J8"/>
    <mergeCell ref="A5:B5"/>
    <mergeCell ref="C5:F5"/>
    <mergeCell ref="I5:J5"/>
    <mergeCell ref="A6:B6"/>
    <mergeCell ref="C6:F6"/>
    <mergeCell ref="I6:N6"/>
    <mergeCell ref="A1:N1"/>
    <mergeCell ref="A2:N2"/>
    <mergeCell ref="A4:B4"/>
    <mergeCell ref="C4:F4"/>
    <mergeCell ref="I4:J4"/>
  </mergeCells>
  <conditionalFormatting sqref="C12:D31">
    <cfRule type="expression" dxfId="5" priority="2">
      <formula>AND(OR($B12&lt;&gt;"",$E12&lt;&gt;""),C12="")</formula>
    </cfRule>
  </conditionalFormatting>
  <conditionalFormatting sqref="G12:G31">
    <cfRule type="expression" dxfId="4" priority="4">
      <formula>AND(OR($B12&lt;&gt;"",$E12&lt;&gt;""),G12="")</formula>
    </cfRule>
    <cfRule type="dataBar" priority="5">
      <dataBar>
        <cfvo type="min"/>
        <cfvo type="max"/>
        <color rgb="FFB9973F"/>
      </dataBar>
      <extLst>
        <ext xmlns:x14="http://schemas.microsoft.com/office/spreadsheetml/2009/9/main" uri="{B025F937-C7B1-47D3-B67F-A62EFF666E3E}">
          <x14:id>{CDF07E67-ADD0-4D96-86A8-98C76CFCEBDA}</x14:id>
        </ext>
      </extLst>
    </cfRule>
  </conditionalFormatting>
  <conditionalFormatting sqref="L12:L31">
    <cfRule type="dataBar" priority="10">
      <dataBar>
        <cfvo type="min"/>
        <cfvo type="max"/>
        <color rgb="FF6E3F62"/>
      </dataBar>
      <extLst>
        <ext xmlns:x14="http://schemas.microsoft.com/office/spreadsheetml/2009/9/main" uri="{B025F937-C7B1-47D3-B67F-A62EFF666E3E}">
          <x14:id>{B7418010-6020-4588-B672-25C7492A45C1}</x14:id>
        </ext>
      </extLst>
    </cfRule>
  </conditionalFormatting>
  <conditionalFormatting sqref="N12:N31">
    <cfRule type="cellIs" dxfId="3" priority="6" operator="equal">
      <formula>"Genehmigt"</formula>
    </cfRule>
    <cfRule type="cellIs" dxfId="2" priority="7" operator="equal">
      <formula>"In Prüfung"</formula>
    </cfRule>
    <cfRule type="cellIs" dxfId="1" priority="8" operator="equal">
      <formula>"Offen"</formula>
    </cfRule>
    <cfRule type="cellIs" dxfId="0" priority="9" operator="equal">
      <formula>"Abgelehnt"</formula>
    </cfRule>
  </conditionalFormatting>
  <dataValidations count="3">
    <dataValidation type="list" allowBlank="1" errorTitle="USt-Satz" error="0, 7 oder 19 %." sqref="H12:H31" xr:uid="{00000000-0002-0000-0000-000003000000}">
      <formula1>"0,0.07,0.19"</formula1>
      <formula2>0</formula2>
    </dataValidation>
    <dataValidation type="list" allowBlank="1" errorTitle="Erstattung" error="100, 50 oder 0 %." sqref="K12:K31" xr:uid="{00000000-0002-0000-0000-000004000000}">
      <formula1>"1,0.5,0"</formula1>
      <formula2>0</formula2>
    </dataValidation>
    <dataValidation type="decimal" operator="greaterThan" allowBlank="1" errorTitle="Betrag" error="Brutto muss größer als 0 sein." sqref="G12:G31" xr:uid="{00000000-0002-0000-0000-000005000000}">
      <formula1>0</formula1>
      <formula2>0</formula2>
    </dataValidation>
  </dataValidations>
  <pageMargins left="0.4" right="0.4" top="0.5" bottom="0.5" header="0.511811023622047" footer="0.511811023622047"/>
  <pageSetup fitToHeight="0" orientation="landscape" horizontalDpi="300" verticalDpi="300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CDF07E67-ADD0-4D96-86A8-98C76CFCEBDA}">
            <x14:dataBar axisPosition="none">
              <x14:cfvo type="min"/>
              <x14:cfvo type="max"/>
              <x14:negativeFillColor rgb="FFB9973F"/>
            </x14:dataBar>
          </x14:cfRule>
          <xm:sqref>G12:G31</xm:sqref>
        </x14:conditionalFormatting>
        <x14:conditionalFormatting xmlns:xm="http://schemas.microsoft.com/office/excel/2006/main">
          <x14:cfRule type="dataBar" id="{B7418010-6020-4588-B672-25C7492A45C1}">
            <x14:dataBar axisPosition="none">
              <x14:cfvo type="min"/>
              <x14:cfvo type="max"/>
              <x14:negativeFillColor rgb="FF6E3F62"/>
            </x14:dataBar>
          </x14:cfRule>
          <xm:sqref>L12:L31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errorTitle="Ungültige Eingabe" error="Bitte Wert aus der Liste wählen." xr:uid="{00000000-0002-0000-0000-000000000000}">
          <x14:formula1>
            <xm:f>Listen!$B$4:$B$12</xm:f>
          </x14:formula1>
          <x14:formula2>
            <xm:f>0</xm:f>
          </x14:formula2>
          <xm:sqref>D12:D31</xm:sqref>
        </x14:dataValidation>
        <x14:dataValidation type="list" allowBlank="1" errorTitle="Ungültige Eingabe" error="Bitte Wert aus der Liste wählen." xr:uid="{00000000-0002-0000-0000-000001000000}">
          <x14:formula1>
            <xm:f>Listen!$C$4:$C$6</xm:f>
          </x14:formula1>
          <x14:formula2>
            <xm:f>0</xm:f>
          </x14:formula2>
          <xm:sqref>F12:F31</xm:sqref>
        </x14:dataValidation>
        <x14:dataValidation type="list" allowBlank="1" errorTitle="Ungültige Eingabe" error="Bitte Wert aus der Liste wählen." xr:uid="{00000000-0002-0000-0000-000002000000}">
          <x14:formula1>
            <xm:f>Listen!$F$4:$F$7</xm:f>
          </x14:formula1>
          <x14:formula2>
            <xm:f>0</xm:f>
          </x14:formula2>
          <xm:sqref>N12:N31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6E3F62"/>
  </sheetPr>
  <dimension ref="B1:F30"/>
  <sheetViews>
    <sheetView showGridLines="0" zoomScaleNormal="100" workbookViewId="0"/>
  </sheetViews>
  <sheetFormatPr baseColWidth="10" defaultColWidth="8.7109375" defaultRowHeight="15" x14ac:dyDescent="0.25"/>
  <cols>
    <col min="1" max="1" width="2" customWidth="1"/>
    <col min="2" max="6" width="22" customWidth="1"/>
  </cols>
  <sheetData>
    <row r="1" spans="2:6" ht="24" customHeight="1" x14ac:dyDescent="0.25">
      <c r="B1" s="49" t="s">
        <v>90</v>
      </c>
      <c r="C1" s="49"/>
      <c r="D1" s="49"/>
      <c r="E1" s="49"/>
      <c r="F1" s="49"/>
    </row>
    <row r="2" spans="2:6" x14ac:dyDescent="0.25">
      <c r="B2" s="50" t="s">
        <v>91</v>
      </c>
      <c r="C2" s="50"/>
      <c r="D2" s="50"/>
      <c r="E2" s="50"/>
      <c r="F2" s="50"/>
    </row>
    <row r="3" spans="2:6" x14ac:dyDescent="0.25">
      <c r="B3" s="31" t="s">
        <v>78</v>
      </c>
      <c r="C3" s="31" t="s">
        <v>92</v>
      </c>
      <c r="D3" s="31" t="s">
        <v>93</v>
      </c>
      <c r="E3" s="31" t="s">
        <v>94</v>
      </c>
      <c r="F3" s="31" t="s">
        <v>95</v>
      </c>
    </row>
    <row r="4" spans="2:6" x14ac:dyDescent="0.25">
      <c r="B4" s="32" t="s">
        <v>38</v>
      </c>
      <c r="C4" s="32" t="s">
        <v>40</v>
      </c>
      <c r="D4" s="32" t="s">
        <v>96</v>
      </c>
      <c r="E4" s="32" t="s">
        <v>97</v>
      </c>
      <c r="F4" s="32" t="s">
        <v>70</v>
      </c>
    </row>
    <row r="5" spans="2:6" x14ac:dyDescent="0.25">
      <c r="B5" s="33" t="s">
        <v>43</v>
      </c>
      <c r="C5" s="33" t="s">
        <v>48</v>
      </c>
      <c r="D5" s="33" t="s">
        <v>98</v>
      </c>
      <c r="E5" s="33" t="s">
        <v>99</v>
      </c>
      <c r="F5" s="33" t="s">
        <v>73</v>
      </c>
    </row>
    <row r="6" spans="2:6" x14ac:dyDescent="0.25">
      <c r="B6" s="32" t="s">
        <v>61</v>
      </c>
      <c r="C6" s="32" t="s">
        <v>100</v>
      </c>
      <c r="D6" s="32" t="s">
        <v>101</v>
      </c>
      <c r="E6" s="32" t="s">
        <v>96</v>
      </c>
      <c r="F6" s="32" t="s">
        <v>41</v>
      </c>
    </row>
    <row r="7" spans="2:6" x14ac:dyDescent="0.25">
      <c r="B7" s="33" t="s">
        <v>46</v>
      </c>
      <c r="F7" s="33" t="s">
        <v>102</v>
      </c>
    </row>
    <row r="8" spans="2:6" x14ac:dyDescent="0.25">
      <c r="B8" s="32" t="s">
        <v>50</v>
      </c>
    </row>
    <row r="9" spans="2:6" x14ac:dyDescent="0.25">
      <c r="B9" s="33" t="s">
        <v>55</v>
      </c>
    </row>
    <row r="10" spans="2:6" x14ac:dyDescent="0.25">
      <c r="B10" s="32" t="s">
        <v>58</v>
      </c>
    </row>
    <row r="11" spans="2:6" x14ac:dyDescent="0.25">
      <c r="B11" s="33" t="s">
        <v>85</v>
      </c>
    </row>
    <row r="12" spans="2:6" x14ac:dyDescent="0.25">
      <c r="B12" s="32" t="s">
        <v>68</v>
      </c>
    </row>
    <row r="15" spans="2:6" ht="21.75" customHeight="1" x14ac:dyDescent="0.25">
      <c r="B15" s="51" t="s">
        <v>103</v>
      </c>
      <c r="C15" s="51"/>
      <c r="D15" s="51"/>
      <c r="E15" s="51"/>
      <c r="F15" s="51"/>
    </row>
    <row r="16" spans="2:6" ht="15" customHeight="1" x14ac:dyDescent="0.25">
      <c r="B16" s="52" t="s">
        <v>104</v>
      </c>
      <c r="C16" s="52"/>
      <c r="D16" s="52"/>
      <c r="E16" s="52"/>
      <c r="F16" s="34" t="s">
        <v>105</v>
      </c>
    </row>
    <row r="17" spans="2:6" ht="15" customHeight="1" x14ac:dyDescent="0.25">
      <c r="B17" s="52" t="s">
        <v>106</v>
      </c>
      <c r="C17" s="52"/>
      <c r="D17" s="52"/>
      <c r="E17" s="52"/>
      <c r="F17" s="34" t="s">
        <v>105</v>
      </c>
    </row>
    <row r="18" spans="2:6" ht="15" customHeight="1" x14ac:dyDescent="0.25">
      <c r="B18" s="52" t="s">
        <v>107</v>
      </c>
      <c r="C18" s="52"/>
      <c r="D18" s="52"/>
      <c r="E18" s="52"/>
      <c r="F18" s="34" t="s">
        <v>108</v>
      </c>
    </row>
    <row r="19" spans="2:6" ht="15" customHeight="1" x14ac:dyDescent="0.25">
      <c r="B19" s="52" t="s">
        <v>109</v>
      </c>
      <c r="C19" s="52"/>
      <c r="D19" s="52"/>
      <c r="E19" s="52"/>
      <c r="F19" s="34" t="s">
        <v>110</v>
      </c>
    </row>
    <row r="20" spans="2:6" ht="15" customHeight="1" x14ac:dyDescent="0.25">
      <c r="B20" s="52" t="s">
        <v>111</v>
      </c>
      <c r="C20" s="52"/>
      <c r="D20" s="52"/>
      <c r="E20" s="52"/>
      <c r="F20" s="34" t="s">
        <v>112</v>
      </c>
    </row>
    <row r="21" spans="2:6" ht="15" customHeight="1" x14ac:dyDescent="0.25">
      <c r="B21" s="53" t="s">
        <v>113</v>
      </c>
      <c r="C21" s="53"/>
      <c r="D21" s="53"/>
      <c r="E21" s="53"/>
      <c r="F21" s="53"/>
    </row>
    <row r="23" spans="2:6" ht="21.75" customHeight="1" x14ac:dyDescent="0.25">
      <c r="B23" s="51" t="s">
        <v>114</v>
      </c>
      <c r="C23" s="51"/>
      <c r="D23" s="51"/>
      <c r="E23" s="51"/>
      <c r="F23" s="51"/>
    </row>
    <row r="24" spans="2:6" ht="15.75" customHeight="1" x14ac:dyDescent="0.25">
      <c r="B24" s="35"/>
      <c r="C24" s="36" t="s">
        <v>115</v>
      </c>
      <c r="D24" s="52" t="s">
        <v>116</v>
      </c>
      <c r="E24" s="52"/>
      <c r="F24" s="52"/>
    </row>
    <row r="25" spans="2:6" ht="15.75" customHeight="1" x14ac:dyDescent="0.25">
      <c r="B25" s="37"/>
      <c r="C25" s="36" t="s">
        <v>117</v>
      </c>
      <c r="D25" s="52" t="s">
        <v>118</v>
      </c>
      <c r="E25" s="52"/>
      <c r="F25" s="52"/>
    </row>
    <row r="26" spans="2:6" ht="15.75" customHeight="1" x14ac:dyDescent="0.25">
      <c r="B26" s="38"/>
      <c r="C26" s="36" t="s">
        <v>119</v>
      </c>
      <c r="D26" s="52" t="s">
        <v>120</v>
      </c>
      <c r="E26" s="52"/>
      <c r="F26" s="52"/>
    </row>
    <row r="27" spans="2:6" ht="15.75" customHeight="1" x14ac:dyDescent="0.25">
      <c r="B27" s="39"/>
      <c r="C27" s="36" t="s">
        <v>121</v>
      </c>
      <c r="D27" s="52" t="s">
        <v>122</v>
      </c>
      <c r="E27" s="52"/>
      <c r="F27" s="52"/>
    </row>
    <row r="28" spans="2:6" ht="15.75" customHeight="1" x14ac:dyDescent="0.25">
      <c r="B28" s="40"/>
      <c r="C28" s="36" t="s">
        <v>123</v>
      </c>
      <c r="D28" s="52" t="s">
        <v>124</v>
      </c>
      <c r="E28" s="52"/>
      <c r="F28" s="52"/>
    </row>
    <row r="29" spans="2:6" ht="15.75" customHeight="1" x14ac:dyDescent="0.25">
      <c r="B29" s="41"/>
      <c r="C29" s="36" t="s">
        <v>125</v>
      </c>
      <c r="D29" s="52" t="s">
        <v>126</v>
      </c>
      <c r="E29" s="52"/>
      <c r="F29" s="52"/>
    </row>
    <row r="30" spans="2:6" ht="15.75" customHeight="1" x14ac:dyDescent="0.25">
      <c r="B30" s="38"/>
      <c r="C30" s="36" t="s">
        <v>127</v>
      </c>
      <c r="D30" s="52" t="s">
        <v>128</v>
      </c>
      <c r="E30" s="52"/>
      <c r="F30" s="52"/>
    </row>
  </sheetData>
  <mergeCells count="17">
    <mergeCell ref="D29:F29"/>
    <mergeCell ref="D30:F30"/>
    <mergeCell ref="D24:F24"/>
    <mergeCell ref="D25:F25"/>
    <mergeCell ref="D26:F26"/>
    <mergeCell ref="D27:F27"/>
    <mergeCell ref="D28:F28"/>
    <mergeCell ref="B18:E18"/>
    <mergeCell ref="B19:E19"/>
    <mergeCell ref="B20:E20"/>
    <mergeCell ref="B21:F21"/>
    <mergeCell ref="B23:F23"/>
    <mergeCell ref="B1:F1"/>
    <mergeCell ref="B2:F2"/>
    <mergeCell ref="B15:F15"/>
    <mergeCell ref="B16:E16"/>
    <mergeCell ref="B17:E17"/>
  </mergeCell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Abrechnung</vt:lpstr>
      <vt:lpstr>Listen</vt:lpstr>
      <vt:lpstr>Abrechnung!Druckbereich</vt:lpstr>
      <vt:lpstr>Abrechnung!Drucktitel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Sergio Jiménez Canales</cp:lastModifiedBy>
  <cp:revision>1</cp:revision>
  <dcterms:created xsi:type="dcterms:W3CDTF">2026-08-21T18:12:35Z</dcterms:created>
  <dcterms:modified xsi:type="dcterms:W3CDTF">2026-08-22T05:30:58Z</dcterms:modified>
  <dc:language>en-US</dc:language>
</cp:coreProperties>
</file>