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6CCEBDCD-8891-4DB0-AD54-B0E2B9C920FB}" xr6:coauthVersionLast="47" xr6:coauthVersionMax="47" xr10:uidLastSave="{00000000-0000-0000-0000-000000000000}"/>
  <bookViews>
    <workbookView xWindow="1950" yWindow="1950" windowWidth="25500" windowHeight="13500" tabRatio="500" xr2:uid="{00000000-000D-0000-FFFF-FFFF00000000}"/>
  </bookViews>
  <sheets>
    <sheet name="START" sheetId="1" r:id="rId1"/>
    <sheet name="EINKÜNFTE" sheetId="2" r:id="rId2"/>
    <sheet name="WERBUNGSKOSTEN" sheetId="3" r:id="rId3"/>
    <sheet name="SONDERAUSGABEN" sheetId="4" r:id="rId4"/>
    <sheet name="AUßERGEW" sheetId="5" r:id="rId5"/>
    <sheet name="STEUERBERECHNUNG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9" i="6" l="1"/>
  <c r="D8" i="6"/>
  <c r="E32" i="1" s="1"/>
  <c r="D10" i="5"/>
  <c r="D22" i="4"/>
  <c r="D6" i="6" s="1"/>
  <c r="D16" i="4"/>
  <c r="D9" i="4"/>
  <c r="D28" i="3"/>
  <c r="D21" i="3"/>
  <c r="D16" i="3"/>
  <c r="D10" i="3"/>
  <c r="D7" i="3"/>
  <c r="D29" i="3" s="1"/>
  <c r="D19" i="2"/>
  <c r="D4" i="6" s="1"/>
  <c r="D17" i="2"/>
  <c r="D11" i="2"/>
  <c r="D7" i="2"/>
  <c r="E35" i="1"/>
  <c r="E28" i="1"/>
  <c r="D32" i="3" l="1"/>
  <c r="E29" i="1" s="1"/>
  <c r="D5" i="6"/>
  <c r="D28" i="4"/>
  <c r="E30" i="1" s="1"/>
  <c r="D12" i="5"/>
  <c r="D14" i="5" s="1"/>
  <c r="D15" i="5" s="1"/>
  <c r="D16" i="5" l="1"/>
  <c r="E31" i="1" s="1"/>
  <c r="D7" i="6"/>
  <c r="D10" i="6"/>
  <c r="D12" i="6" l="1"/>
  <c r="D18" i="6" l="1"/>
  <c r="D20" i="6" s="1"/>
  <c r="E36" i="1" s="1"/>
  <c r="D13" i="6"/>
  <c r="E33" i="1"/>
  <c r="D14" i="6"/>
  <c r="E34" i="1" s="1"/>
  <c r="D16" i="6" l="1"/>
</calcChain>
</file>

<file path=xl/sharedStrings.xml><?xml version="1.0" encoding="utf-8"?>
<sst xmlns="http://schemas.openxmlformats.org/spreadsheetml/2006/main" count="168" uniqueCount="167">
  <si>
    <t>Einkommensteuererklärung Steuerjahr 2026  ·  Finanzamt-Vorbereitung</t>
  </si>
  <si>
    <t xml:space="preserve">  LEGENDE  ·  Farbcodierung</t>
  </si>
  <si>
    <t xml:space="preserve">  Eingabefeld – hier Ihre Daten eintragen</t>
  </si>
  <si>
    <t xml:space="preserve">  Berechnungsfeld – automatisch ermittelt</t>
  </si>
  <si>
    <t xml:space="preserve">  Hinweis / Information</t>
  </si>
  <si>
    <t xml:space="preserve">  ▸  PERSÖNLICHE ANGABEN</t>
  </si>
  <si>
    <t xml:space="preserve">  Vorname</t>
  </si>
  <si>
    <t>Thomas</t>
  </si>
  <si>
    <t xml:space="preserve">  Nachname</t>
  </si>
  <si>
    <t>Bergmann</t>
  </si>
  <si>
    <t xml:space="preserve">  Geburtsdatum</t>
  </si>
  <si>
    <t>14.03.1978</t>
  </si>
  <si>
    <t xml:space="preserve">  Steuer-Identifikationsnr.</t>
  </si>
  <si>
    <t>12 345 678 901</t>
  </si>
  <si>
    <t xml:space="preserve">  Steuernummer</t>
  </si>
  <si>
    <t>123/456/78901</t>
  </si>
  <si>
    <t xml:space="preserve">  Finanzamt</t>
  </si>
  <si>
    <t>Finanzamt Musterstadt</t>
  </si>
  <si>
    <t xml:space="preserve">  Straße / Hausnummer</t>
  </si>
  <si>
    <t>Hauptstraße 47</t>
  </si>
  <si>
    <t xml:space="preserve">  PLZ</t>
  </si>
  <si>
    <t>70173</t>
  </si>
  <si>
    <t xml:space="preserve">  Ort</t>
  </si>
  <si>
    <t>Stuttgart</t>
  </si>
  <si>
    <t xml:space="preserve">  IBAN</t>
  </si>
  <si>
    <t>DE12 1234 5678 9012 3456 78</t>
  </si>
  <si>
    <t xml:space="preserve">  Steuerklasse</t>
  </si>
  <si>
    <t>I</t>
  </si>
  <si>
    <t xml:space="preserve">  Familienstand</t>
  </si>
  <si>
    <t>Ledig</t>
  </si>
  <si>
    <t xml:space="preserve">  Anzahl Kinder (Freibetrag)</t>
  </si>
  <si>
    <t xml:space="preserve">  Kirchensteuerpflichtig?</t>
  </si>
  <si>
    <t>Nein</t>
  </si>
  <si>
    <t xml:space="preserve">  ▸  ÜBERBLICK – STEUERBERECHNUNG 2026</t>
  </si>
  <si>
    <t xml:space="preserve">  Gesamteinkünfte (brutto)</t>
  </si>
  <si>
    <t xml:space="preserve">  ./. Werbungskosten (gesamt)</t>
  </si>
  <si>
    <t xml:space="preserve">  ./. Sonderausgaben (gesamt)</t>
  </si>
  <si>
    <t xml:space="preserve">  ./. Außergewöhnl. Belastungen</t>
  </si>
  <si>
    <t xml:space="preserve">  = Zu versteuerndes Einkommen</t>
  </si>
  <si>
    <t xml:space="preserve">  Einkommensteuer (geschätzt)</t>
  </si>
  <si>
    <t xml:space="preserve">  Solidaritätszuschlag</t>
  </si>
  <si>
    <t xml:space="preserve">  Bereits gezahlte Lohnsteuer</t>
  </si>
  <si>
    <t xml:space="preserve">  Voraussichtliche Erstattung (+) / Nachzahlung (–)</t>
  </si>
  <si>
    <t xml:space="preserve">  ⚠  Hinweis: Diese Vorlage dient der Vorbereitung. Die offizielle Steuererklärung ist über ELSTER oder einen Steuerberater einzureichen.</t>
  </si>
  <si>
    <t>EINKÜNFTE  2026</t>
  </si>
  <si>
    <t xml:space="preserve">  ▸  Einkünfte aus nichtselbständiger Arbeit  (§ 19 EStG)</t>
  </si>
  <si>
    <t xml:space="preserve">  Bruttoarbeitslohn (Lohnsteuerbescheinigung Zeile 3)</t>
  </si>
  <si>
    <t xml:space="preserve">  Steuerfreie Zuschüsse Arbeitgeber (z.B. Jobticket)</t>
  </si>
  <si>
    <t xml:space="preserve">  Steuerfreie Lohnersatzleistungen (Kurzarbeit, Krankengeld)</t>
  </si>
  <si>
    <t xml:space="preserve">  Summe Bruttoarbeitslohn</t>
  </si>
  <si>
    <t xml:space="preserve">  Einbehaltene Lohnsteuer (Lohnsteuerbescheinigung Zeile 4)</t>
  </si>
  <si>
    <t xml:space="preserve">  Einbehaltener Solidaritätszuschlag (Zeile 5)</t>
  </si>
  <si>
    <t xml:space="preserve">  Einbehaltene Kirchensteuer (Zeile 6)</t>
  </si>
  <si>
    <t xml:space="preserve">  Summe einbehaltene Steuern</t>
  </si>
  <si>
    <t xml:space="preserve">  ▸  Weitere Einkunftsarten</t>
  </si>
  <si>
    <t xml:space="preserve">  Einkünfte aus Kapitalvermögen (§ 20 EStG – Zinseinnahmen etc.)</t>
  </si>
  <si>
    <t xml:space="preserve">  Einkünfte aus Vermietung und Verpachtung (§ 21 EStG)</t>
  </si>
  <si>
    <t xml:space="preserve">  Renteneinkünfte (§ 22 EStG – steuerpflichtiger Anteil)</t>
  </si>
  <si>
    <t xml:space="preserve">  Sonstige Einkünfte / Nebentätigkeit</t>
  </si>
  <si>
    <t xml:space="preserve">  Summe sonstige Einkünfte</t>
  </si>
  <si>
    <t xml:space="preserve">  GESAMTEINKÜNFTE (Summe aller Einkunftsarten)</t>
  </si>
  <si>
    <t xml:space="preserve">  ⚠  Kapitalerträge bis 1.000 € (Sparerpauschbetrag) sind steuerfrei. Beträge darüber ggf. in der Anlage KAP angeben.</t>
  </si>
  <si>
    <t>WERBUNGSKOSTEN  2026</t>
  </si>
  <si>
    <t xml:space="preserve">  ℹ  Arbeitnehmer-Pauschbetrag 2026: 1.230 €  –  Dieser wird automatisch angesetzt, wenn Ihre tatsächlichen Werbungskosten darunter liegen.</t>
  </si>
  <si>
    <t xml:space="preserve">  ▸  1 · Fahrtkosten (Entfernungspauschale)</t>
  </si>
  <si>
    <t xml:space="preserve">  Entfernung Wohnung ↔ Arbeitsstätte (einfach, km)</t>
  </si>
  <si>
    <t xml:space="preserve">  Anzahl Arbeitstage (ohne Homeoffice-Tage)</t>
  </si>
  <si>
    <t xml:space="preserve">  Entfernungspauschale 2026 (0,38 € je km – automatisch)</t>
  </si>
  <si>
    <t xml:space="preserve">  ▸  2 · Homeoffice-Tagespauschale  (§ 4 Abs. 5 S. 1 Nr. 6c EStG)</t>
  </si>
  <si>
    <t xml:space="preserve">  Anzahl Homeoffice-Tage</t>
  </si>
  <si>
    <t xml:space="preserve">  Homeoffice-Pauschale (6 € / Tag, max. 1.260 € p.a.)</t>
  </si>
  <si>
    <t xml:space="preserve">  ▸  3 · Arbeitsmittel  (§ 9 Abs. 1 Nr. 6 EStG)</t>
  </si>
  <si>
    <t xml:space="preserve">  Laptop / PC (anteilig beruflich)</t>
  </si>
  <si>
    <t xml:space="preserve">  Fachliteratur / Fachzeitschriften</t>
  </si>
  <si>
    <t xml:space="preserve">  Schreibtisch, Bürostuhl (anteilig beruflich)</t>
  </si>
  <si>
    <t xml:space="preserve">  Sonstige Arbeitsmittel (Headset, Drucker etc.)</t>
  </si>
  <si>
    <t xml:space="preserve">  Summe Arbeitsmittel</t>
  </si>
  <si>
    <t xml:space="preserve">  ▸  4 · Fortbildungskosten</t>
  </si>
  <si>
    <t xml:space="preserve">  Kursgebühren / Seminare</t>
  </si>
  <si>
    <t xml:space="preserve">  Reisekosten zur Fortbildung</t>
  </si>
  <si>
    <t xml:space="preserve">  Fachliteratur (Fortbildung)</t>
  </si>
  <si>
    <t xml:space="preserve">  Summe Fortbildung</t>
  </si>
  <si>
    <t xml:space="preserve">  ▸  5 · Gewerkschaftsbeiträge / Berufsverbände</t>
  </si>
  <si>
    <t xml:space="preserve">  Gewerkschaftsbeiträge 2026 (seit 2026 zusätzl. zum Pauschbetrag)</t>
  </si>
  <si>
    <t xml:space="preserve">  ▸  6 · Sonstige Werbungskosten</t>
  </si>
  <si>
    <t xml:space="preserve">  Telefonkosten (beruflicher Anteil, pauschal 20%)</t>
  </si>
  <si>
    <t xml:space="preserve">  Kontoführungsgebühren (pauschal)</t>
  </si>
  <si>
    <t xml:space="preserve">  Bewerbungskosten</t>
  </si>
  <si>
    <t xml:space="preserve">  Summe sonstige Werbungskosten</t>
  </si>
  <si>
    <t xml:space="preserve">  SUMME WERBUNGSKOSTEN (tatsächlich vs. Pauschbetrag)</t>
  </si>
  <si>
    <t xml:space="preserve">  ℹ  Tatsächliche Kosten: =D7+D10+D16+D21+D23+D28  ·  Pauschbetrag: 1.230 €  ·  Es wird automatisch der höhere Betrag berücksichtigt.</t>
  </si>
  <si>
    <t>SONDERAUSGABEN  2026</t>
  </si>
  <si>
    <t xml:space="preserve">  ▸  1 · Vorsorgeaufwendungen  (§ 10 EStG)</t>
  </si>
  <si>
    <t xml:space="preserve">  Rentenversicherungsbeiträge Arbeitnehmeranteil</t>
  </si>
  <si>
    <t xml:space="preserve">  Krankenversicherungsbeiträge (Arbeitnehmeranteil)</t>
  </si>
  <si>
    <t xml:space="preserve">  Pflegeversicherungsbeiträge</t>
  </si>
  <si>
    <t xml:space="preserve">  Private Rentenversicherung / Riester / Rürup</t>
  </si>
  <si>
    <t xml:space="preserve">  Berufsunfähigkeitsversicherung</t>
  </si>
  <si>
    <t xml:space="preserve">  Summe Vorsorgeaufwendungen</t>
  </si>
  <si>
    <t xml:space="preserve">  ▸  2 · Kirchensteuer als Sonderausgabe</t>
  </si>
  <si>
    <t xml:space="preserve">  Gezahlte Kirchensteuer (nur wenn tatsächlich entrichtet)</t>
  </si>
  <si>
    <t xml:space="preserve">  ▸  3 · Spenden und Mitgliedsbeiträge  (§ 10b EStG)</t>
  </si>
  <si>
    <t xml:space="preserve">  Spenden an gemeinnützige Organisationen</t>
  </si>
  <si>
    <t xml:space="preserve">  Politische Parteien (Sonderregelung § 34g EStG)</t>
  </si>
  <si>
    <t xml:space="preserve">  Kirchliche / religiöse Zwecke</t>
  </si>
  <si>
    <t xml:space="preserve">  Summe Spenden</t>
  </si>
  <si>
    <t xml:space="preserve">  ▸  4 · Kinderbetreuungskosten  (§ 10 Abs. 1 Nr. 5 EStG)</t>
  </si>
  <si>
    <t xml:space="preserve">  Kinderbetreuungskosten (2/3 absetzbar, max. 4.000 € je Kind)</t>
  </si>
  <si>
    <t xml:space="preserve">  ▸  5 · Ausbildungskosten (Erststudium / Berufsausbildung)</t>
  </si>
  <si>
    <t xml:space="preserve">  Ausbildungskosten (max. 6.000 € als Sonderausgabe)</t>
  </si>
  <si>
    <t xml:space="preserve">  SUMME SONDERAUSGABEN</t>
  </si>
  <si>
    <t>AUßERGEWÖHNLICHE BELASTUNGEN  2026</t>
  </si>
  <si>
    <t xml:space="preserve">  ▸  Außergewöhnliche Belastungen  (§ 33 / § 33a / § 33b EStG)</t>
  </si>
  <si>
    <t xml:space="preserve">  Krankheitskosten (abzüglich Erstattungen)</t>
  </si>
  <si>
    <t xml:space="preserve">  Pflegekosten (eigene oder Angehörige)</t>
  </si>
  <si>
    <t xml:space="preserve">  Unterhaltszahlungen (§ 33a EStG)</t>
  </si>
  <si>
    <t xml:space="preserve">  Behinderungsbedingte Kosten (§ 33b EStG)</t>
  </si>
  <si>
    <t xml:space="preserve">  Bestattungskosten</t>
  </si>
  <si>
    <t xml:space="preserve">  Sonstige außergewöhnliche Belastungen</t>
  </si>
  <si>
    <t xml:space="preserve">  Summe außergewöhnl. Belastungen (brutto)</t>
  </si>
  <si>
    <t xml:space="preserve">  ▸  Zumutbarkeitsbetrag (automatisch geschätzt)</t>
  </si>
  <si>
    <t xml:space="preserve">  Gesamteinkünfte (Referenz)</t>
  </si>
  <si>
    <t xml:space="preserve">  Zumutbarkeitssatz (ca. 5–7% je nach Einkommen / Familienstand)</t>
  </si>
  <si>
    <t xml:space="preserve">  Zumutbarkeitsbetrag (automatisch)</t>
  </si>
  <si>
    <t xml:space="preserve">  ABZUGSFÄHIGE AUßERGEWÖHNL. BELASTUNGEN (nach Selbstbehalt)</t>
  </si>
  <si>
    <t>STEUERBERECHNUNG  2026</t>
  </si>
  <si>
    <t xml:space="preserve">  ▸  Ermittlung des zu versteuernden Einkommens  (zvE)</t>
  </si>
  <si>
    <t xml:space="preserve">  ./. Werbungskosten</t>
  </si>
  <si>
    <t xml:space="preserve">  ./. Sonderausgaben</t>
  </si>
  <si>
    <t xml:space="preserve">  ./. Außergewöhnliche Belastungen (netto)</t>
  </si>
  <si>
    <t xml:space="preserve">  ./. Kinderfreibetrag (2.928 € je Kind, 0 Kinder)</t>
  </si>
  <si>
    <t xml:space="preserve">  Grundfreibetrag 2026 (berücksichtigt bei ESt-Formel)</t>
  </si>
  <si>
    <t>12.348 € (automatisch)</t>
  </si>
  <si>
    <t xml:space="preserve">  ZU VERSTEUERNDES EINKOMMEN (zvE)</t>
  </si>
  <si>
    <t xml:space="preserve">  ▸  Einkommensteuerberechnung (vereinfacht nach § 32a EStG 2026)</t>
  </si>
  <si>
    <t xml:space="preserve">  Einkommensteuer (Grundtarif, vereinfachte Formel)</t>
  </si>
  <si>
    <t xml:space="preserve">  Effektiver Steuersatz</t>
  </si>
  <si>
    <t xml:space="preserve">  Solidaritätszuschlag (5,5%, Freigrenze 20.350 € zvE)</t>
  </si>
  <si>
    <t xml:space="preserve">  Kirchensteuer (nur bei Kirchensteuerpflicht, Satz je Bundesland ca. 8–9%)</t>
  </si>
  <si>
    <t xml:space="preserve">  Gesamtsteuerlast (ESt + Soli + KiSt)</t>
  </si>
  <si>
    <t xml:space="preserve">  ▸  Abrechnung mit dem Finanzamt</t>
  </si>
  <si>
    <t xml:space="preserve">  Berechnete Einkommensteuer (festzusetzende Steuer)</t>
  </si>
  <si>
    <t xml:space="preserve">  ./. Bereits einbehaltene Lohnsteuer (vom Arbeitgeber)</t>
  </si>
  <si>
    <t xml:space="preserve">  VORAUSSICHTLICHE STEUERERSTATTUNG (+) / NACHZAHLUNG (–)</t>
  </si>
  <si>
    <t xml:space="preserve">  ⚠  Diese Berechnung ist eine Schätzung auf Basis vereinfachter Formeln gemäß § 32a EStG 2026. Für die verbindliche Steuererklärung wenden Sie sich an Ihren Steuerberater oder nutzen Sie ELSTER.</t>
  </si>
  <si>
    <t xml:space="preserve">  ▸  Steuerliche Eckdaten 2026 (Referenz)</t>
  </si>
  <si>
    <t xml:space="preserve">  Grundfreibetrag (Einzelveranlagung)</t>
  </si>
  <si>
    <t>12.348 €</t>
  </si>
  <si>
    <t xml:space="preserve">  Grundfreibetrag (Zusammenveranlagung)</t>
  </si>
  <si>
    <t>24.696 €</t>
  </si>
  <si>
    <t xml:space="preserve">  Arbeitnehmer-Pauschbetrag</t>
  </si>
  <si>
    <t>1.230 €</t>
  </si>
  <si>
    <t xml:space="preserve">  Soli-Freigrenze (Einzelveranlagung)</t>
  </si>
  <si>
    <t>20.350 €</t>
  </si>
  <si>
    <t xml:space="preserve">  Entfernungspauschale je km</t>
  </si>
  <si>
    <t>0,38 €</t>
  </si>
  <si>
    <t xml:space="preserve">  Homeoffice-Tagespauschale</t>
  </si>
  <si>
    <t>6,00 € / Tag (max. 1.260 €)</t>
  </si>
  <si>
    <t xml:space="preserve">  Sparerpauschbetrag</t>
  </si>
  <si>
    <t>1.000 € (Einzel) / 2.000 € (Ehepaare)</t>
  </si>
  <si>
    <t xml:space="preserve">  Spitzensteuersatz ab zvE</t>
  </si>
  <si>
    <t>66.761 € → 42%  |  277.826 € → 45%</t>
  </si>
  <si>
    <t xml:space="preserve">  Abgabefrist ohne Steuerberater</t>
  </si>
  <si>
    <t>31. Juli 2026</t>
  </si>
  <si>
    <t xml:space="preserve">  Abgabefrist mit Steuerberater</t>
  </si>
  <si>
    <t>28. Februar 2027</t>
  </si>
  <si>
    <t>STEUERERKLÄRUNG 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</si>
</sst>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#,##0&quot;  km&quot;"/>
    <numFmt numFmtId="166" formatCode="#,##0&quot;  Tage&quot;"/>
  </numFmts>
  <fonts count="17" x14ac:knownFonts="1">
    <font>
      <sz val="11"/>
      <color theme="1"/>
      <name val="Calibri"/>
      <family val="2"/>
      <charset val="1"/>
    </font>
    <font>
      <b/>
      <sz val="26"/>
      <color rgb="FFFFFFFF"/>
      <name val="Calibri"/>
      <charset val="1"/>
    </font>
    <font>
      <i/>
      <sz val="10"/>
      <color rgb="FF5A5F6A"/>
      <name val="Calibri"/>
      <charset val="1"/>
    </font>
    <font>
      <b/>
      <sz val="10"/>
      <color rgb="FFFFFFFF"/>
      <name val="Calibri"/>
      <charset val="1"/>
    </font>
    <font>
      <sz val="10"/>
      <color rgb="FF0A2060"/>
      <name val="Calibri"/>
      <charset val="1"/>
    </font>
    <font>
      <sz val="10"/>
      <color rgb="FF1B2A4A"/>
      <name val="Calibri"/>
      <charset val="1"/>
    </font>
    <font>
      <sz val="10"/>
      <color rgb="FF7B5A00"/>
      <name val="Calibri"/>
      <charset val="1"/>
    </font>
    <font>
      <b/>
      <sz val="11"/>
      <color rgb="FFFFFFFF"/>
      <name val="Calibri"/>
      <charset val="1"/>
    </font>
    <font>
      <sz val="10"/>
      <color rgb="FF333333"/>
      <name val="Calibri"/>
      <charset val="1"/>
    </font>
    <font>
      <b/>
      <sz val="10"/>
      <color rgb="FF333333"/>
      <name val="Calibri"/>
      <charset val="1"/>
    </font>
    <font>
      <b/>
      <sz val="10"/>
      <color rgb="FF1B2A4A"/>
      <name val="Calibri"/>
      <charset val="1"/>
    </font>
    <font>
      <i/>
      <sz val="9"/>
      <color rgb="FF7B5A00"/>
      <name val="Calibri"/>
      <charset val="1"/>
    </font>
    <font>
      <b/>
      <sz val="20"/>
      <color rgb="FFFFFFFF"/>
      <name val="Calibri"/>
      <charset val="1"/>
    </font>
    <font>
      <b/>
      <sz val="18"/>
      <color rgb="FFFFFFFF"/>
      <name val="Calibri"/>
      <charset val="1"/>
    </font>
    <font>
      <b/>
      <sz val="12"/>
      <color rgb="FFFFFFFF"/>
      <name val="Calibri"/>
      <charset val="1"/>
    </font>
    <font>
      <sz val="9"/>
      <color rgb="FF333333"/>
      <name val="Calibri"/>
      <charset val="1"/>
    </font>
    <font>
      <b/>
      <sz val="9"/>
      <color rgb="FF3A3F4A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1B2A4A"/>
        <bgColor rgb="FF0A2060"/>
      </patternFill>
    </fill>
    <fill>
      <patternFill patternType="solid">
        <fgColor rgb="FFC8952A"/>
        <bgColor rgb="FFFF8080"/>
      </patternFill>
    </fill>
    <fill>
      <patternFill patternType="solid">
        <fgColor rgb="FF3A3F4A"/>
        <bgColor rgb="FF333333"/>
      </patternFill>
    </fill>
    <fill>
      <patternFill patternType="solid">
        <fgColor rgb="FFEAF1FB"/>
        <bgColor rgb="FFF2F4F7"/>
      </patternFill>
    </fill>
    <fill>
      <patternFill patternType="solid">
        <fgColor rgb="FFFFFFFF"/>
        <bgColor rgb="FFF2F4F7"/>
      </patternFill>
    </fill>
    <fill>
      <patternFill patternType="solid">
        <fgColor rgb="FFF2F4F7"/>
        <bgColor rgb="FFEAF1FB"/>
      </patternFill>
    </fill>
    <fill>
      <patternFill patternType="solid">
        <fgColor rgb="FFF5E6C8"/>
        <bgColor rgb="FFF2F4F7"/>
      </patternFill>
    </fill>
    <fill>
      <patternFill patternType="solid">
        <fgColor rgb="FFD9E4F0"/>
        <bgColor rgb="FFEAF1FB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medium">
        <color rgb="FF1B2A4A"/>
      </left>
      <right/>
      <top style="medium">
        <color rgb="FF1B2A4A"/>
      </top>
      <bottom style="medium">
        <color rgb="FF1B2A4A"/>
      </bottom>
      <diagonal/>
    </border>
    <border>
      <left style="medium">
        <color rgb="FF1B2A4A"/>
      </left>
      <right style="medium">
        <color rgb="FF1B2A4A"/>
      </right>
      <top style="medium">
        <color rgb="FF1B2A4A"/>
      </top>
      <bottom style="medium">
        <color rgb="FF1B2A4A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3" fillId="2" borderId="0" xfId="0" applyFont="1" applyFill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indent="1"/>
    </xf>
    <xf numFmtId="0" fontId="11" fillId="8" borderId="0" xfId="0" applyFont="1" applyFill="1" applyAlignment="1">
      <alignment horizontal="left" vertical="center" wrapText="1"/>
    </xf>
    <xf numFmtId="0" fontId="0" fillId="0" borderId="0" xfId="0"/>
    <xf numFmtId="0" fontId="4" fillId="5" borderId="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0" fontId="0" fillId="5" borderId="1" xfId="0" applyFill="1" applyBorder="1"/>
    <xf numFmtId="0" fontId="0" fillId="7" borderId="1" xfId="0" applyFill="1" applyBorder="1"/>
    <xf numFmtId="0" fontId="0" fillId="8" borderId="1" xfId="0" applyFill="1" applyBorder="1"/>
    <xf numFmtId="0" fontId="8" fillId="7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164" fontId="5" fillId="7" borderId="2" xfId="0" applyNumberFormat="1" applyFont="1" applyFill="1" applyBorder="1" applyAlignment="1">
      <alignment horizontal="right" vertical="center"/>
    </xf>
    <xf numFmtId="0" fontId="9" fillId="9" borderId="2" xfId="0" applyFont="1" applyFill="1" applyBorder="1" applyAlignment="1">
      <alignment horizontal="left" vertical="center" wrapText="1"/>
    </xf>
    <xf numFmtId="164" fontId="5" fillId="9" borderId="2" xfId="0" applyNumberFormat="1" applyFont="1" applyFill="1" applyBorder="1" applyAlignment="1">
      <alignment horizontal="right" vertical="center"/>
    </xf>
    <xf numFmtId="0" fontId="8" fillId="9" borderId="2" xfId="0" applyFont="1" applyFill="1" applyBorder="1" applyAlignment="1">
      <alignment horizontal="left" vertical="center" wrapText="1"/>
    </xf>
    <xf numFmtId="0" fontId="9" fillId="8" borderId="2" xfId="0" applyFont="1" applyFill="1" applyBorder="1" applyAlignment="1">
      <alignment horizontal="left" vertical="center" wrapText="1"/>
    </xf>
    <xf numFmtId="164" fontId="10" fillId="8" borderId="2" xfId="0" applyNumberFormat="1" applyFont="1" applyFill="1" applyBorder="1" applyAlignment="1">
      <alignment horizontal="right" vertical="center"/>
    </xf>
    <xf numFmtId="164" fontId="4" fillId="5" borderId="2" xfId="0" applyNumberFormat="1" applyFont="1" applyFill="1" applyBorder="1" applyAlignment="1">
      <alignment horizontal="right" vertical="center"/>
    </xf>
    <xf numFmtId="0" fontId="9" fillId="6" borderId="2" xfId="0" applyFont="1" applyFill="1" applyBorder="1" applyAlignment="1">
      <alignment horizontal="left" vertical="center" wrapText="1"/>
    </xf>
    <xf numFmtId="164" fontId="10" fillId="7" borderId="2" xfId="0" applyNumberFormat="1" applyFont="1" applyFill="1" applyBorder="1" applyAlignment="1">
      <alignment horizontal="right" vertical="center"/>
    </xf>
    <xf numFmtId="0" fontId="9" fillId="7" borderId="2" xfId="0" applyFont="1" applyFill="1" applyBorder="1" applyAlignment="1">
      <alignment horizontal="left" vertical="center" wrapText="1"/>
    </xf>
    <xf numFmtId="164" fontId="7" fillId="2" borderId="4" xfId="0" applyNumberFormat="1" applyFont="1" applyFill="1" applyBorder="1" applyAlignment="1">
      <alignment horizontal="right" vertical="center"/>
    </xf>
    <xf numFmtId="165" fontId="4" fillId="5" borderId="2" xfId="0" applyNumberFormat="1" applyFont="1" applyFill="1" applyBorder="1" applyAlignment="1">
      <alignment horizontal="right" vertical="center"/>
    </xf>
    <xf numFmtId="166" fontId="4" fillId="5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0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8" fillId="8" borderId="2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right" vertical="center"/>
    </xf>
    <xf numFmtId="164" fontId="14" fillId="2" borderId="4" xfId="0" applyNumberFormat="1" applyFont="1" applyFill="1" applyBorder="1" applyAlignment="1">
      <alignment horizontal="right" vertical="center"/>
    </xf>
    <xf numFmtId="164" fontId="10" fillId="9" borderId="2" xfId="0" applyNumberFormat="1" applyFont="1" applyFill="1" applyBorder="1" applyAlignment="1">
      <alignment horizontal="right" vertical="center"/>
    </xf>
    <xf numFmtId="10" fontId="5" fillId="7" borderId="2" xfId="0" applyNumberFormat="1" applyFont="1" applyFill="1" applyBorder="1" applyAlignment="1">
      <alignment horizontal="right" vertical="center"/>
    </xf>
    <xf numFmtId="0" fontId="15" fillId="7" borderId="2" xfId="0" applyFont="1" applyFill="1" applyBorder="1" applyAlignment="1">
      <alignment horizontal="left" vertical="center" wrapText="1"/>
    </xf>
    <xf numFmtId="0" fontId="16" fillId="7" borderId="2" xfId="0" applyFont="1" applyFill="1" applyBorder="1" applyAlignment="1">
      <alignment horizontal="right" vertical="center"/>
    </xf>
    <xf numFmtId="0" fontId="15" fillId="6" borderId="2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right" vertical="center"/>
    </xf>
    <xf numFmtId="0" fontId="14" fillId="2" borderId="3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B5A00"/>
      <rgbColor rgb="FF800080"/>
      <rgbColor rgb="FF008080"/>
      <rgbColor rgb="FFCCCCCC"/>
      <rgbColor rgb="FF808080"/>
      <rgbColor rgb="FF9999FF"/>
      <rgbColor rgb="FF993366"/>
      <rgbColor rgb="FFF2F4F7"/>
      <rgbColor rgb="FFEAF1FB"/>
      <rgbColor rgb="FF660066"/>
      <rgbColor rgb="FFFF8080"/>
      <rgbColor rgb="FF0066CC"/>
      <rgbColor rgb="FFD9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5E6C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8952A"/>
      <rgbColor rgb="FFFF6600"/>
      <rgbColor rgb="FF5A5F6A"/>
      <rgbColor rgb="FF969696"/>
      <rgbColor rgb="FF0A2060"/>
      <rgbColor rgb="FF339966"/>
      <rgbColor rgb="FF1B2A4A"/>
      <rgbColor rgb="FF3A3F4A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</sheetPr>
  <dimension ref="B1:E38"/>
  <sheetViews>
    <sheetView showGridLines="0" tabSelected="1" zoomScaleNormal="100" workbookViewId="0">
      <selection activeCell="J34" sqref="J34"/>
    </sheetView>
  </sheetViews>
  <sheetFormatPr baseColWidth="10" defaultColWidth="8.7109375" defaultRowHeight="15" x14ac:dyDescent="0.25"/>
  <cols>
    <col min="1" max="1" width="2" customWidth="1"/>
    <col min="2" max="2" width="28" customWidth="1"/>
    <col min="3" max="5" width="22" customWidth="1"/>
    <col min="6" max="6" width="2" customWidth="1"/>
  </cols>
  <sheetData>
    <row r="1" spans="2:5" ht="7.5" customHeight="1" x14ac:dyDescent="0.25"/>
    <row r="2" spans="2:5" ht="48" customHeight="1" x14ac:dyDescent="0.25">
      <c r="B2" s="14" t="s">
        <v>166</v>
      </c>
      <c r="C2" s="14"/>
      <c r="D2" s="14"/>
      <c r="E2" s="14"/>
    </row>
    <row r="3" spans="2:5" ht="7.5" customHeight="1" x14ac:dyDescent="0.25">
      <c r="B3" s="13"/>
      <c r="C3" s="13"/>
      <c r="D3" s="13"/>
      <c r="E3" s="13"/>
    </row>
    <row r="4" spans="2:5" ht="18" customHeight="1" x14ac:dyDescent="0.25">
      <c r="B4" s="12" t="s">
        <v>0</v>
      </c>
      <c r="C4" s="12"/>
      <c r="D4" s="12"/>
      <c r="E4" s="12"/>
    </row>
    <row r="6" spans="2:5" ht="13.5" customHeight="1" x14ac:dyDescent="0.25">
      <c r="B6" s="11" t="s">
        <v>1</v>
      </c>
      <c r="C6" s="11"/>
      <c r="D6" s="11"/>
      <c r="E6" s="11"/>
    </row>
    <row r="7" spans="2:5" ht="15.75" customHeight="1" x14ac:dyDescent="0.25">
      <c r="B7" s="15"/>
      <c r="C7" s="10" t="s">
        <v>2</v>
      </c>
      <c r="D7" s="10"/>
      <c r="E7" s="10"/>
    </row>
    <row r="8" spans="2:5" ht="15.75" customHeight="1" x14ac:dyDescent="0.25">
      <c r="B8" s="16"/>
      <c r="C8" s="9" t="s">
        <v>3</v>
      </c>
      <c r="D8" s="9"/>
      <c r="E8" s="9"/>
    </row>
    <row r="9" spans="2:5" ht="15.75" customHeight="1" x14ac:dyDescent="0.25">
      <c r="B9" s="17"/>
      <c r="C9" s="8" t="s">
        <v>4</v>
      </c>
      <c r="D9" s="8"/>
      <c r="E9" s="8"/>
    </row>
    <row r="11" spans="2:5" ht="21.75" customHeight="1" x14ac:dyDescent="0.25">
      <c r="B11" s="7" t="s">
        <v>5</v>
      </c>
      <c r="C11" s="7"/>
      <c r="D11" s="7"/>
      <c r="E11" s="7"/>
    </row>
    <row r="12" spans="2:5" ht="16.5" customHeight="1" x14ac:dyDescent="0.25">
      <c r="C12" s="18" t="s">
        <v>6</v>
      </c>
      <c r="D12" s="6" t="s">
        <v>7</v>
      </c>
      <c r="E12" s="6"/>
    </row>
    <row r="13" spans="2:5" ht="16.5" customHeight="1" x14ac:dyDescent="0.25">
      <c r="C13" s="19" t="s">
        <v>8</v>
      </c>
      <c r="D13" s="6" t="s">
        <v>9</v>
      </c>
      <c r="E13" s="6"/>
    </row>
    <row r="14" spans="2:5" ht="16.5" customHeight="1" x14ac:dyDescent="0.25">
      <c r="C14" s="18" t="s">
        <v>10</v>
      </c>
      <c r="D14" s="6" t="s">
        <v>11</v>
      </c>
      <c r="E14" s="6"/>
    </row>
    <row r="15" spans="2:5" ht="16.5" customHeight="1" x14ac:dyDescent="0.25">
      <c r="C15" s="19" t="s">
        <v>12</v>
      </c>
      <c r="D15" s="6" t="s">
        <v>13</v>
      </c>
      <c r="E15" s="6"/>
    </row>
    <row r="16" spans="2:5" ht="16.5" customHeight="1" x14ac:dyDescent="0.25">
      <c r="C16" s="18" t="s">
        <v>14</v>
      </c>
      <c r="D16" s="6" t="s">
        <v>15</v>
      </c>
      <c r="E16" s="6"/>
    </row>
    <row r="17" spans="2:5" ht="16.5" customHeight="1" x14ac:dyDescent="0.25">
      <c r="C17" s="19" t="s">
        <v>16</v>
      </c>
      <c r="D17" s="6" t="s">
        <v>17</v>
      </c>
      <c r="E17" s="6"/>
    </row>
    <row r="18" spans="2:5" ht="16.5" customHeight="1" x14ac:dyDescent="0.25">
      <c r="C18" s="18" t="s">
        <v>18</v>
      </c>
      <c r="D18" s="6" t="s">
        <v>19</v>
      </c>
      <c r="E18" s="6"/>
    </row>
    <row r="19" spans="2:5" ht="16.5" customHeight="1" x14ac:dyDescent="0.25">
      <c r="C19" s="19" t="s">
        <v>20</v>
      </c>
      <c r="D19" s="6" t="s">
        <v>21</v>
      </c>
      <c r="E19" s="6"/>
    </row>
    <row r="20" spans="2:5" ht="16.5" customHeight="1" x14ac:dyDescent="0.25">
      <c r="C20" s="18" t="s">
        <v>22</v>
      </c>
      <c r="D20" s="6" t="s">
        <v>23</v>
      </c>
      <c r="E20" s="6"/>
    </row>
    <row r="21" spans="2:5" ht="16.5" customHeight="1" x14ac:dyDescent="0.25">
      <c r="C21" s="19" t="s">
        <v>24</v>
      </c>
      <c r="D21" s="6" t="s">
        <v>25</v>
      </c>
      <c r="E21" s="6"/>
    </row>
    <row r="22" spans="2:5" ht="16.5" customHeight="1" x14ac:dyDescent="0.25">
      <c r="C22" s="18" t="s">
        <v>26</v>
      </c>
      <c r="D22" s="6" t="s">
        <v>27</v>
      </c>
      <c r="E22" s="6"/>
    </row>
    <row r="23" spans="2:5" ht="16.5" customHeight="1" x14ac:dyDescent="0.25">
      <c r="C23" s="19" t="s">
        <v>28</v>
      </c>
      <c r="D23" s="6" t="s">
        <v>29</v>
      </c>
      <c r="E23" s="6"/>
    </row>
    <row r="24" spans="2:5" ht="16.5" customHeight="1" x14ac:dyDescent="0.25">
      <c r="C24" s="18" t="s">
        <v>30</v>
      </c>
      <c r="D24" s="6">
        <v>0</v>
      </c>
      <c r="E24" s="6"/>
    </row>
    <row r="25" spans="2:5" ht="16.5" customHeight="1" x14ac:dyDescent="0.25">
      <c r="C25" s="19" t="s">
        <v>31</v>
      </c>
      <c r="D25" s="6" t="s">
        <v>32</v>
      </c>
      <c r="E25" s="6"/>
    </row>
    <row r="27" spans="2:5" ht="21.75" customHeight="1" x14ac:dyDescent="0.25">
      <c r="B27" s="7" t="s">
        <v>33</v>
      </c>
      <c r="C27" s="7"/>
      <c r="D27" s="7"/>
      <c r="E27" s="7"/>
    </row>
    <row r="28" spans="2:5" ht="18" customHeight="1" x14ac:dyDescent="0.25">
      <c r="B28" s="18" t="s">
        <v>34</v>
      </c>
      <c r="C28" s="5"/>
      <c r="D28" s="5"/>
      <c r="E28" s="20">
        <f>EINKÜNFTE!D6</f>
        <v>0</v>
      </c>
    </row>
    <row r="29" spans="2:5" ht="18" customHeight="1" x14ac:dyDescent="0.25">
      <c r="B29" s="18" t="s">
        <v>35</v>
      </c>
      <c r="C29" s="5"/>
      <c r="D29" s="5"/>
      <c r="E29" s="20">
        <f>WERBUNGSKOSTEN!D32</f>
        <v>4467.08</v>
      </c>
    </row>
    <row r="30" spans="2:5" ht="18" customHeight="1" x14ac:dyDescent="0.25">
      <c r="B30" s="18" t="s">
        <v>36</v>
      </c>
      <c r="C30" s="5"/>
      <c r="D30" s="5"/>
      <c r="E30" s="20">
        <f>SONDERAUSGABEN!D28</f>
        <v>9960</v>
      </c>
    </row>
    <row r="31" spans="2:5" ht="18" customHeight="1" x14ac:dyDescent="0.25">
      <c r="B31" s="18" t="s">
        <v>37</v>
      </c>
      <c r="C31" s="5"/>
      <c r="D31" s="5"/>
      <c r="E31" s="20">
        <f>AUßERGEW!D16</f>
        <v>0</v>
      </c>
    </row>
    <row r="32" spans="2:5" ht="18" customHeight="1" x14ac:dyDescent="0.25">
      <c r="B32" s="21" t="s">
        <v>38</v>
      </c>
      <c r="C32" s="5"/>
      <c r="D32" s="5"/>
      <c r="E32" s="22">
        <f>STEUERBERECHNUNG!D8</f>
        <v>0</v>
      </c>
    </row>
    <row r="33" spans="2:5" ht="18" customHeight="1" x14ac:dyDescent="0.25">
      <c r="B33" s="23" t="s">
        <v>39</v>
      </c>
      <c r="C33" s="5"/>
      <c r="D33" s="5"/>
      <c r="E33" s="22">
        <f>STEUERBERECHNUNG!D12</f>
        <v>7004.076002131992</v>
      </c>
    </row>
    <row r="34" spans="2:5" ht="18" customHeight="1" x14ac:dyDescent="0.25">
      <c r="B34" s="23" t="s">
        <v>40</v>
      </c>
      <c r="C34" s="5"/>
      <c r="D34" s="5"/>
      <c r="E34" s="22">
        <f>STEUERBERECHNUNG!D14</f>
        <v>385.22418011725955</v>
      </c>
    </row>
    <row r="35" spans="2:5" ht="18" customHeight="1" x14ac:dyDescent="0.25">
      <c r="B35" s="18" t="s">
        <v>41</v>
      </c>
      <c r="C35" s="5"/>
      <c r="D35" s="5"/>
      <c r="E35" s="20">
        <f>EINKÜNFTE!D12</f>
        <v>0</v>
      </c>
    </row>
    <row r="36" spans="2:5" ht="18" customHeight="1" x14ac:dyDescent="0.25">
      <c r="B36" s="24" t="s">
        <v>42</v>
      </c>
      <c r="C36" s="5"/>
      <c r="D36" s="5"/>
      <c r="E36" s="25">
        <f>STEUERBERECHNUNG!D20</f>
        <v>-2795.923997868008</v>
      </c>
    </row>
    <row r="38" spans="2:5" ht="15.75" customHeight="1" x14ac:dyDescent="0.25">
      <c r="B38" s="4" t="s">
        <v>43</v>
      </c>
      <c r="C38" s="4"/>
      <c r="D38" s="4"/>
      <c r="E38" s="4"/>
    </row>
  </sheetData>
  <mergeCells count="33">
    <mergeCell ref="C35:D35"/>
    <mergeCell ref="C36:D36"/>
    <mergeCell ref="B38:E38"/>
    <mergeCell ref="C30:D30"/>
    <mergeCell ref="C31:D31"/>
    <mergeCell ref="C32:D32"/>
    <mergeCell ref="C33:D33"/>
    <mergeCell ref="C34:D34"/>
    <mergeCell ref="D24:E24"/>
    <mergeCell ref="D25:E25"/>
    <mergeCell ref="B27:E27"/>
    <mergeCell ref="C28:D28"/>
    <mergeCell ref="C29:D29"/>
    <mergeCell ref="D19:E19"/>
    <mergeCell ref="D20:E20"/>
    <mergeCell ref="D21:E21"/>
    <mergeCell ref="D22:E22"/>
    <mergeCell ref="D23:E23"/>
    <mergeCell ref="D14:E14"/>
    <mergeCell ref="D15:E15"/>
    <mergeCell ref="D16:E16"/>
    <mergeCell ref="D17:E17"/>
    <mergeCell ref="D18:E18"/>
    <mergeCell ref="C8:E8"/>
    <mergeCell ref="C9:E9"/>
    <mergeCell ref="B11:E11"/>
    <mergeCell ref="D12:E12"/>
    <mergeCell ref="D13:E13"/>
    <mergeCell ref="B2:E2"/>
    <mergeCell ref="B3:E3"/>
    <mergeCell ref="B4:E4"/>
    <mergeCell ref="B6:E6"/>
    <mergeCell ref="C7:E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A3F4A"/>
  </sheetPr>
  <dimension ref="B1:D21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38" customWidth="1"/>
    <col min="3" max="3" width="4" customWidth="1"/>
    <col min="4" max="4" width="20" customWidth="1"/>
    <col min="5" max="5" width="2" customWidth="1"/>
  </cols>
  <sheetData>
    <row r="1" spans="2:4" ht="36" customHeight="1" x14ac:dyDescent="0.25">
      <c r="B1" s="3" t="s">
        <v>44</v>
      </c>
      <c r="C1" s="3"/>
      <c r="D1" s="3"/>
    </row>
    <row r="2" spans="2:4" ht="3.75" customHeight="1" x14ac:dyDescent="0.25">
      <c r="B2" s="13"/>
      <c r="C2" s="13"/>
      <c r="D2" s="13"/>
    </row>
    <row r="3" spans="2:4" ht="21.75" customHeight="1" x14ac:dyDescent="0.25">
      <c r="B3" s="7" t="s">
        <v>45</v>
      </c>
      <c r="C3" s="7"/>
      <c r="D3" s="7"/>
    </row>
    <row r="4" spans="2:4" ht="18.75" customHeight="1" x14ac:dyDescent="0.25">
      <c r="B4" s="18" t="s">
        <v>46</v>
      </c>
      <c r="D4" s="26">
        <v>52400</v>
      </c>
    </row>
    <row r="5" spans="2:4" ht="18.75" customHeight="1" x14ac:dyDescent="0.25">
      <c r="B5" s="19" t="s">
        <v>47</v>
      </c>
      <c r="D5" s="26">
        <v>600</v>
      </c>
    </row>
    <row r="6" spans="2:4" ht="18.75" customHeight="1" x14ac:dyDescent="0.25">
      <c r="B6" s="18" t="s">
        <v>48</v>
      </c>
      <c r="D6" s="26">
        <v>0</v>
      </c>
    </row>
    <row r="7" spans="2:4" ht="18.75" customHeight="1" x14ac:dyDescent="0.25">
      <c r="B7" s="27" t="s">
        <v>49</v>
      </c>
      <c r="D7" s="28">
        <f>D4+D5+D6</f>
        <v>53000</v>
      </c>
    </row>
    <row r="8" spans="2:4" ht="18.75" customHeight="1" x14ac:dyDescent="0.25">
      <c r="B8" s="18" t="s">
        <v>50</v>
      </c>
      <c r="D8" s="26">
        <v>9800</v>
      </c>
    </row>
    <row r="9" spans="2:4" ht="18.75" customHeight="1" x14ac:dyDescent="0.25">
      <c r="B9" s="19" t="s">
        <v>51</v>
      </c>
      <c r="D9" s="26">
        <v>0</v>
      </c>
    </row>
    <row r="10" spans="2:4" ht="18.75" customHeight="1" x14ac:dyDescent="0.25">
      <c r="B10" s="18" t="s">
        <v>52</v>
      </c>
      <c r="D10" s="26">
        <v>0</v>
      </c>
    </row>
    <row r="11" spans="2:4" ht="18.75" customHeight="1" x14ac:dyDescent="0.25">
      <c r="B11" s="27" t="s">
        <v>53</v>
      </c>
      <c r="D11" s="28">
        <f>D8+D9+D10</f>
        <v>9800</v>
      </c>
    </row>
    <row r="12" spans="2:4" ht="21.75" customHeight="1" x14ac:dyDescent="0.25">
      <c r="B12" s="7" t="s">
        <v>54</v>
      </c>
      <c r="C12" s="7"/>
      <c r="D12" s="7"/>
    </row>
    <row r="13" spans="2:4" ht="18.75" customHeight="1" x14ac:dyDescent="0.25">
      <c r="B13" s="18" t="s">
        <v>55</v>
      </c>
      <c r="D13" s="26">
        <v>420</v>
      </c>
    </row>
    <row r="14" spans="2:4" ht="18.75" customHeight="1" x14ac:dyDescent="0.25">
      <c r="B14" s="19" t="s">
        <v>56</v>
      </c>
      <c r="D14" s="26">
        <v>0</v>
      </c>
    </row>
    <row r="15" spans="2:4" ht="18.75" customHeight="1" x14ac:dyDescent="0.25">
      <c r="B15" s="18" t="s">
        <v>57</v>
      </c>
      <c r="D15" s="26">
        <v>0</v>
      </c>
    </row>
    <row r="16" spans="2:4" ht="18.75" customHeight="1" x14ac:dyDescent="0.25">
      <c r="B16" s="19" t="s">
        <v>58</v>
      </c>
      <c r="D16" s="26">
        <v>0</v>
      </c>
    </row>
    <row r="17" spans="2:4" ht="18.75" customHeight="1" x14ac:dyDescent="0.25">
      <c r="B17" s="29" t="s">
        <v>59</v>
      </c>
      <c r="D17" s="28">
        <f>D13+D14+D15+D16</f>
        <v>420</v>
      </c>
    </row>
    <row r="19" spans="2:4" ht="21.75" customHeight="1" x14ac:dyDescent="0.25">
      <c r="B19" s="2" t="s">
        <v>60</v>
      </c>
      <c r="C19" s="2"/>
      <c r="D19" s="30">
        <f>D7+D17</f>
        <v>53420</v>
      </c>
    </row>
    <row r="21" spans="2:4" ht="30" customHeight="1" x14ac:dyDescent="0.25">
      <c r="B21" s="4" t="s">
        <v>61</v>
      </c>
      <c r="C21" s="4"/>
      <c r="D21" s="4"/>
    </row>
  </sheetData>
  <mergeCells count="6">
    <mergeCell ref="B21:D21"/>
    <mergeCell ref="B1:D1"/>
    <mergeCell ref="B2:D2"/>
    <mergeCell ref="B3:D3"/>
    <mergeCell ref="B12:D12"/>
    <mergeCell ref="B19:C19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A3F4A"/>
  </sheetPr>
  <dimension ref="B1:D32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42" customWidth="1"/>
    <col min="3" max="3" width="4" customWidth="1"/>
    <col min="4" max="4" width="20" customWidth="1"/>
    <col min="5" max="5" width="2" customWidth="1"/>
  </cols>
  <sheetData>
    <row r="1" spans="2:4" ht="36" customHeight="1" x14ac:dyDescent="0.25">
      <c r="B1" s="3" t="s">
        <v>62</v>
      </c>
      <c r="C1" s="3"/>
      <c r="D1" s="3"/>
    </row>
    <row r="2" spans="2:4" ht="3.75" customHeight="1" x14ac:dyDescent="0.25">
      <c r="B2" s="13"/>
      <c r="C2" s="13"/>
      <c r="D2" s="13"/>
    </row>
    <row r="3" spans="2:4" ht="30" customHeight="1" x14ac:dyDescent="0.25">
      <c r="B3" s="4" t="s">
        <v>63</v>
      </c>
      <c r="C3" s="4"/>
      <c r="D3" s="4"/>
    </row>
    <row r="4" spans="2:4" ht="21.75" customHeight="1" x14ac:dyDescent="0.25">
      <c r="B4" s="7" t="s">
        <v>64</v>
      </c>
      <c r="C4" s="7"/>
      <c r="D4" s="7"/>
    </row>
    <row r="5" spans="2:4" ht="16.5" customHeight="1" x14ac:dyDescent="0.25">
      <c r="B5" s="18" t="s">
        <v>65</v>
      </c>
      <c r="D5" s="31">
        <v>32</v>
      </c>
    </row>
    <row r="6" spans="2:4" ht="16.5" customHeight="1" x14ac:dyDescent="0.25">
      <c r="B6" s="19" t="s">
        <v>66</v>
      </c>
      <c r="D6" s="32">
        <v>198</v>
      </c>
    </row>
    <row r="7" spans="2:4" ht="16.5" customHeight="1" x14ac:dyDescent="0.25">
      <c r="B7" s="18" t="s">
        <v>67</v>
      </c>
      <c r="D7" s="20">
        <f>D5*D6*0.38</f>
        <v>2407.6799999999998</v>
      </c>
    </row>
    <row r="8" spans="2:4" ht="21.75" customHeight="1" x14ac:dyDescent="0.25">
      <c r="B8" s="7" t="s">
        <v>68</v>
      </c>
      <c r="C8" s="7"/>
      <c r="D8" s="7"/>
    </row>
    <row r="9" spans="2:4" ht="16.5" customHeight="1" x14ac:dyDescent="0.25">
      <c r="B9" s="18" t="s">
        <v>69</v>
      </c>
      <c r="D9" s="32">
        <v>62</v>
      </c>
    </row>
    <row r="10" spans="2:4" ht="16.5" customHeight="1" x14ac:dyDescent="0.25">
      <c r="B10" s="19" t="s">
        <v>70</v>
      </c>
      <c r="D10" s="20">
        <f>MIN(D9*6, 1260)</f>
        <v>372</v>
      </c>
    </row>
    <row r="11" spans="2:4" ht="21.75" customHeight="1" x14ac:dyDescent="0.25">
      <c r="B11" s="7" t="s">
        <v>71</v>
      </c>
      <c r="C11" s="7"/>
      <c r="D11" s="7"/>
    </row>
    <row r="12" spans="2:4" ht="16.5" customHeight="1" x14ac:dyDescent="0.25">
      <c r="B12" s="18" t="s">
        <v>72</v>
      </c>
      <c r="D12" s="26">
        <v>380</v>
      </c>
    </row>
    <row r="13" spans="2:4" ht="16.5" customHeight="1" x14ac:dyDescent="0.25">
      <c r="B13" s="19" t="s">
        <v>73</v>
      </c>
      <c r="D13" s="26">
        <v>95.5</v>
      </c>
    </row>
    <row r="14" spans="2:4" ht="16.5" customHeight="1" x14ac:dyDescent="0.25">
      <c r="B14" s="18" t="s">
        <v>74</v>
      </c>
      <c r="D14" s="26">
        <v>210</v>
      </c>
    </row>
    <row r="15" spans="2:4" ht="16.5" customHeight="1" x14ac:dyDescent="0.25">
      <c r="B15" s="19" t="s">
        <v>75</v>
      </c>
      <c r="D15" s="26">
        <v>68.900000000000006</v>
      </c>
    </row>
    <row r="16" spans="2:4" ht="16.5" customHeight="1" x14ac:dyDescent="0.25">
      <c r="B16" s="29" t="s">
        <v>76</v>
      </c>
      <c r="D16" s="28">
        <f>D12+D13+D14+D15</f>
        <v>754.4</v>
      </c>
    </row>
    <row r="17" spans="2:4" ht="21.75" customHeight="1" x14ac:dyDescent="0.25">
      <c r="B17" s="7" t="s">
        <v>77</v>
      </c>
      <c r="C17" s="7"/>
      <c r="D17" s="7"/>
    </row>
    <row r="18" spans="2:4" ht="16.5" customHeight="1" x14ac:dyDescent="0.25">
      <c r="B18" s="18" t="s">
        <v>78</v>
      </c>
      <c r="D18" s="26">
        <v>340</v>
      </c>
    </row>
    <row r="19" spans="2:4" ht="16.5" customHeight="1" x14ac:dyDescent="0.25">
      <c r="B19" s="19" t="s">
        <v>79</v>
      </c>
      <c r="D19" s="26">
        <v>112</v>
      </c>
    </row>
    <row r="20" spans="2:4" ht="16.5" customHeight="1" x14ac:dyDescent="0.25">
      <c r="B20" s="18" t="s">
        <v>80</v>
      </c>
      <c r="D20" s="26">
        <v>45</v>
      </c>
    </row>
    <row r="21" spans="2:4" ht="16.5" customHeight="1" x14ac:dyDescent="0.25">
      <c r="B21" s="27" t="s">
        <v>81</v>
      </c>
      <c r="D21" s="28">
        <f>D18+D19+D20</f>
        <v>497</v>
      </c>
    </row>
    <row r="22" spans="2:4" ht="21.75" customHeight="1" x14ac:dyDescent="0.25">
      <c r="B22" s="7" t="s">
        <v>82</v>
      </c>
      <c r="C22" s="7"/>
      <c r="D22" s="7"/>
    </row>
    <row r="23" spans="2:4" ht="16.5" customHeight="1" x14ac:dyDescent="0.25">
      <c r="B23" s="18" t="s">
        <v>83</v>
      </c>
      <c r="D23" s="26">
        <v>276</v>
      </c>
    </row>
    <row r="24" spans="2:4" ht="21.75" customHeight="1" x14ac:dyDescent="0.25">
      <c r="B24" s="7" t="s">
        <v>84</v>
      </c>
      <c r="C24" s="7"/>
      <c r="D24" s="7"/>
    </row>
    <row r="25" spans="2:4" ht="16.5" customHeight="1" x14ac:dyDescent="0.25">
      <c r="B25" s="18" t="s">
        <v>85</v>
      </c>
      <c r="D25" s="26">
        <v>144</v>
      </c>
    </row>
    <row r="26" spans="2:4" ht="16.5" customHeight="1" x14ac:dyDescent="0.25">
      <c r="B26" s="19" t="s">
        <v>86</v>
      </c>
      <c r="D26" s="26">
        <v>16</v>
      </c>
    </row>
    <row r="27" spans="2:4" ht="16.5" customHeight="1" x14ac:dyDescent="0.25">
      <c r="B27" s="18" t="s">
        <v>87</v>
      </c>
      <c r="D27" s="26">
        <v>0</v>
      </c>
    </row>
    <row r="28" spans="2:4" ht="16.5" customHeight="1" x14ac:dyDescent="0.25">
      <c r="B28" s="27" t="s">
        <v>88</v>
      </c>
      <c r="D28" s="28">
        <f>D25+D26+D27</f>
        <v>160</v>
      </c>
    </row>
    <row r="29" spans="2:4" ht="21.75" customHeight="1" x14ac:dyDescent="0.25">
      <c r="B29" s="2" t="s">
        <v>89</v>
      </c>
      <c r="C29" s="2"/>
      <c r="D29" s="30">
        <f>MAX(D7+D10+D16+D21+D23+D28, 1230)</f>
        <v>4467.08</v>
      </c>
    </row>
    <row r="30" spans="2:4" ht="30" customHeight="1" x14ac:dyDescent="0.25">
      <c r="B30" s="4" t="s">
        <v>90</v>
      </c>
      <c r="C30" s="4"/>
      <c r="D30" s="4"/>
    </row>
    <row r="32" spans="2:4" ht="15" customHeight="1" x14ac:dyDescent="0.25">
      <c r="D32" s="33">
        <f>D29</f>
        <v>4467.08</v>
      </c>
    </row>
  </sheetData>
  <mergeCells count="11">
    <mergeCell ref="B30:D30"/>
    <mergeCell ref="B11:D11"/>
    <mergeCell ref="B17:D17"/>
    <mergeCell ref="B22:D22"/>
    <mergeCell ref="B24:D24"/>
    <mergeCell ref="B29:C29"/>
    <mergeCell ref="B1:D1"/>
    <mergeCell ref="B2:D2"/>
    <mergeCell ref="B3:D3"/>
    <mergeCell ref="B4:D4"/>
    <mergeCell ref="B8:D8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A3F4A"/>
  </sheetPr>
  <dimension ref="B1:D28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44" customWidth="1"/>
    <col min="3" max="3" width="4" customWidth="1"/>
    <col min="4" max="4" width="20" customWidth="1"/>
    <col min="5" max="5" width="2" customWidth="1"/>
  </cols>
  <sheetData>
    <row r="1" spans="2:4" ht="36" customHeight="1" x14ac:dyDescent="0.25">
      <c r="B1" s="3" t="s">
        <v>91</v>
      </c>
      <c r="C1" s="3"/>
      <c r="D1" s="3"/>
    </row>
    <row r="2" spans="2:4" ht="3.75" customHeight="1" x14ac:dyDescent="0.25">
      <c r="B2" s="13"/>
      <c r="C2" s="13"/>
      <c r="D2" s="13"/>
    </row>
    <row r="3" spans="2:4" ht="21.75" customHeight="1" x14ac:dyDescent="0.25">
      <c r="B3" s="7" t="s">
        <v>92</v>
      </c>
      <c r="C3" s="7"/>
      <c r="D3" s="7"/>
    </row>
    <row r="4" spans="2:4" ht="16.5" customHeight="1" x14ac:dyDescent="0.25">
      <c r="B4" s="18" t="s">
        <v>93</v>
      </c>
      <c r="D4" s="26">
        <v>4500</v>
      </c>
    </row>
    <row r="5" spans="2:4" ht="16.5" customHeight="1" x14ac:dyDescent="0.25">
      <c r="B5" s="19" t="s">
        <v>94</v>
      </c>
      <c r="D5" s="26">
        <v>3120</v>
      </c>
    </row>
    <row r="6" spans="2:4" ht="16.5" customHeight="1" x14ac:dyDescent="0.25">
      <c r="B6" s="18" t="s">
        <v>95</v>
      </c>
      <c r="D6" s="26">
        <v>650</v>
      </c>
    </row>
    <row r="7" spans="2:4" ht="16.5" customHeight="1" x14ac:dyDescent="0.25">
      <c r="B7" s="19" t="s">
        <v>96</v>
      </c>
      <c r="D7" s="26">
        <v>960</v>
      </c>
    </row>
    <row r="8" spans="2:4" ht="16.5" customHeight="1" x14ac:dyDescent="0.25">
      <c r="B8" s="18" t="s">
        <v>97</v>
      </c>
      <c r="D8" s="26">
        <v>480</v>
      </c>
    </row>
    <row r="9" spans="2:4" ht="16.5" customHeight="1" x14ac:dyDescent="0.25">
      <c r="B9" s="27" t="s">
        <v>98</v>
      </c>
      <c r="D9" s="28">
        <f>D4+D5+D6+D7+D8</f>
        <v>9710</v>
      </c>
    </row>
    <row r="10" spans="2:4" ht="21.75" customHeight="1" x14ac:dyDescent="0.25">
      <c r="B10" s="7" t="s">
        <v>99</v>
      </c>
      <c r="C10" s="7"/>
      <c r="D10" s="7"/>
    </row>
    <row r="11" spans="2:4" ht="16.5" customHeight="1" x14ac:dyDescent="0.25">
      <c r="B11" s="18" t="s">
        <v>100</v>
      </c>
      <c r="D11" s="26">
        <v>0</v>
      </c>
    </row>
    <row r="12" spans="2:4" ht="21.75" customHeight="1" x14ac:dyDescent="0.25">
      <c r="B12" s="7" t="s">
        <v>101</v>
      </c>
      <c r="C12" s="7"/>
      <c r="D12" s="7"/>
    </row>
    <row r="13" spans="2:4" ht="16.5" customHeight="1" x14ac:dyDescent="0.25">
      <c r="B13" s="18" t="s">
        <v>102</v>
      </c>
      <c r="D13" s="26">
        <v>250</v>
      </c>
    </row>
    <row r="14" spans="2:4" ht="16.5" customHeight="1" x14ac:dyDescent="0.25">
      <c r="B14" s="19" t="s">
        <v>103</v>
      </c>
      <c r="D14" s="26">
        <v>0</v>
      </c>
    </row>
    <row r="15" spans="2:4" ht="16.5" customHeight="1" x14ac:dyDescent="0.25">
      <c r="B15" s="18" t="s">
        <v>104</v>
      </c>
      <c r="D15" s="26">
        <v>0</v>
      </c>
    </row>
    <row r="16" spans="2:4" ht="16.5" customHeight="1" x14ac:dyDescent="0.25">
      <c r="B16" s="27" t="s">
        <v>105</v>
      </c>
      <c r="D16" s="28">
        <f>D13+D14+D15</f>
        <v>250</v>
      </c>
    </row>
    <row r="17" spans="2:4" ht="21.75" customHeight="1" x14ac:dyDescent="0.25">
      <c r="B17" s="7" t="s">
        <v>106</v>
      </c>
      <c r="C17" s="7"/>
      <c r="D17" s="7"/>
    </row>
    <row r="18" spans="2:4" ht="16.5" customHeight="1" x14ac:dyDescent="0.25">
      <c r="B18" s="18" t="s">
        <v>107</v>
      </c>
      <c r="D18" s="26">
        <v>0</v>
      </c>
    </row>
    <row r="19" spans="2:4" ht="21.75" customHeight="1" x14ac:dyDescent="0.25">
      <c r="B19" s="7" t="s">
        <v>108</v>
      </c>
      <c r="C19" s="7"/>
      <c r="D19" s="7"/>
    </row>
    <row r="20" spans="2:4" ht="16.5" customHeight="1" x14ac:dyDescent="0.25">
      <c r="B20" s="18" t="s">
        <v>109</v>
      </c>
      <c r="D20" s="26">
        <v>0</v>
      </c>
    </row>
    <row r="22" spans="2:4" ht="21.75" customHeight="1" x14ac:dyDescent="0.25">
      <c r="B22" s="2" t="s">
        <v>110</v>
      </c>
      <c r="C22" s="2"/>
      <c r="D22" s="30">
        <f>D9+D11+D16+D18+D20</f>
        <v>9960</v>
      </c>
    </row>
    <row r="28" spans="2:4" ht="15" customHeight="1" x14ac:dyDescent="0.25">
      <c r="D28" s="33">
        <f>D22</f>
        <v>9960</v>
      </c>
    </row>
  </sheetData>
  <mergeCells count="8">
    <mergeCell ref="B17:D17"/>
    <mergeCell ref="B19:D19"/>
    <mergeCell ref="B22:C22"/>
    <mergeCell ref="B1:D1"/>
    <mergeCell ref="B2:D2"/>
    <mergeCell ref="B3:D3"/>
    <mergeCell ref="B10:D10"/>
    <mergeCell ref="B12:D1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A3F4A"/>
  </sheetPr>
  <dimension ref="B1:D16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44" customWidth="1"/>
    <col min="3" max="3" width="4" customWidth="1"/>
    <col min="4" max="4" width="20" customWidth="1"/>
    <col min="5" max="5" width="2" customWidth="1"/>
  </cols>
  <sheetData>
    <row r="1" spans="2:4" ht="36" customHeight="1" x14ac:dyDescent="0.25">
      <c r="B1" s="1" t="s">
        <v>111</v>
      </c>
      <c r="C1" s="1"/>
      <c r="D1" s="1"/>
    </row>
    <row r="2" spans="2:4" ht="3.75" customHeight="1" x14ac:dyDescent="0.25">
      <c r="B2" s="13"/>
      <c r="C2" s="13"/>
      <c r="D2" s="13"/>
    </row>
    <row r="3" spans="2:4" ht="21.75" customHeight="1" x14ac:dyDescent="0.25">
      <c r="B3" s="7" t="s">
        <v>112</v>
      </c>
      <c r="C3" s="7"/>
      <c r="D3" s="7"/>
    </row>
    <row r="4" spans="2:4" ht="16.5" customHeight="1" x14ac:dyDescent="0.25">
      <c r="B4" s="18" t="s">
        <v>113</v>
      </c>
      <c r="D4" s="26">
        <v>1240</v>
      </c>
    </row>
    <row r="5" spans="2:4" ht="16.5" customHeight="1" x14ac:dyDescent="0.25">
      <c r="B5" s="19" t="s">
        <v>114</v>
      </c>
      <c r="D5" s="26">
        <v>0</v>
      </c>
    </row>
    <row r="6" spans="2:4" ht="16.5" customHeight="1" x14ac:dyDescent="0.25">
      <c r="B6" s="18" t="s">
        <v>115</v>
      </c>
      <c r="D6" s="26">
        <v>0</v>
      </c>
    </row>
    <row r="7" spans="2:4" ht="16.5" customHeight="1" x14ac:dyDescent="0.25">
      <c r="B7" s="19" t="s">
        <v>116</v>
      </c>
      <c r="D7" s="26">
        <v>0</v>
      </c>
    </row>
    <row r="8" spans="2:4" ht="16.5" customHeight="1" x14ac:dyDescent="0.25">
      <c r="B8" s="18" t="s">
        <v>117</v>
      </c>
      <c r="D8" s="26">
        <v>0</v>
      </c>
    </row>
    <row r="9" spans="2:4" ht="16.5" customHeight="1" x14ac:dyDescent="0.25">
      <c r="B9" s="19" t="s">
        <v>118</v>
      </c>
      <c r="D9" s="26">
        <v>0</v>
      </c>
    </row>
    <row r="10" spans="2:4" ht="16.5" customHeight="1" x14ac:dyDescent="0.25">
      <c r="B10" s="29" t="s">
        <v>119</v>
      </c>
      <c r="D10" s="28">
        <f>D4+D5+D6+D7+D8+D9</f>
        <v>1240</v>
      </c>
    </row>
    <row r="11" spans="2:4" ht="21.75" customHeight="1" x14ac:dyDescent="0.25">
      <c r="B11" s="7" t="s">
        <v>120</v>
      </c>
      <c r="C11" s="7"/>
      <c r="D11" s="7"/>
    </row>
    <row r="12" spans="2:4" ht="16.5" customHeight="1" x14ac:dyDescent="0.25">
      <c r="B12" s="18" t="s">
        <v>121</v>
      </c>
      <c r="D12" s="20">
        <f>EINKÜNFTE!D19</f>
        <v>53420</v>
      </c>
    </row>
    <row r="13" spans="2:4" ht="16.5" customHeight="1" x14ac:dyDescent="0.25">
      <c r="B13" s="19" t="s">
        <v>122</v>
      </c>
      <c r="D13" s="34">
        <v>0.05</v>
      </c>
    </row>
    <row r="14" spans="2:4" ht="16.5" customHeight="1" x14ac:dyDescent="0.25">
      <c r="B14" s="18" t="s">
        <v>123</v>
      </c>
      <c r="D14" s="20">
        <f>D12*D13</f>
        <v>2671</v>
      </c>
    </row>
    <row r="15" spans="2:4" ht="21.75" customHeight="1" x14ac:dyDescent="0.25">
      <c r="B15" s="2" t="s">
        <v>124</v>
      </c>
      <c r="C15" s="2"/>
      <c r="D15" s="30">
        <f>MAX(D10-D14,0)</f>
        <v>0</v>
      </c>
    </row>
    <row r="16" spans="2:4" ht="15" customHeight="1" x14ac:dyDescent="0.25">
      <c r="D16" s="33">
        <f>D15</f>
        <v>0</v>
      </c>
    </row>
  </sheetData>
  <mergeCells count="5">
    <mergeCell ref="B1:D1"/>
    <mergeCell ref="B2:D2"/>
    <mergeCell ref="B3:D3"/>
    <mergeCell ref="B11:D11"/>
    <mergeCell ref="B15:C15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8952A"/>
  </sheetPr>
  <dimension ref="B1:D34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46" customWidth="1"/>
    <col min="3" max="3" width="4" customWidth="1"/>
    <col min="4" max="4" width="22" customWidth="1"/>
    <col min="5" max="5" width="2" customWidth="1"/>
  </cols>
  <sheetData>
    <row r="1" spans="2:4" ht="36" customHeight="1" x14ac:dyDescent="0.25">
      <c r="B1" s="3" t="s">
        <v>125</v>
      </c>
      <c r="C1" s="3"/>
      <c r="D1" s="3"/>
    </row>
    <row r="2" spans="2:4" ht="3.75" customHeight="1" x14ac:dyDescent="0.25">
      <c r="B2" s="13"/>
      <c r="C2" s="13"/>
      <c r="D2" s="13"/>
    </row>
    <row r="3" spans="2:4" ht="21.75" customHeight="1" x14ac:dyDescent="0.25">
      <c r="B3" s="7" t="s">
        <v>126</v>
      </c>
      <c r="C3" s="7"/>
      <c r="D3" s="7"/>
    </row>
    <row r="4" spans="2:4" ht="18" customHeight="1" x14ac:dyDescent="0.25">
      <c r="B4" s="18" t="s">
        <v>34</v>
      </c>
      <c r="D4" s="20">
        <f>EINKÜNFTE!D19</f>
        <v>53420</v>
      </c>
    </row>
    <row r="5" spans="2:4" ht="18" customHeight="1" x14ac:dyDescent="0.25">
      <c r="B5" s="19" t="s">
        <v>127</v>
      </c>
      <c r="D5" s="35">
        <f>-(WERBUNGSKOSTEN!D29)</f>
        <v>-4467.08</v>
      </c>
    </row>
    <row r="6" spans="2:4" ht="18" customHeight="1" x14ac:dyDescent="0.25">
      <c r="B6" s="18" t="s">
        <v>128</v>
      </c>
      <c r="D6" s="20">
        <f>-(SONDERAUSGABEN!D22)</f>
        <v>-9960</v>
      </c>
    </row>
    <row r="7" spans="2:4" ht="18" customHeight="1" x14ac:dyDescent="0.25">
      <c r="B7" s="19" t="s">
        <v>129</v>
      </c>
      <c r="D7" s="35">
        <f>-(AUßERGEW!D15)</f>
        <v>0</v>
      </c>
    </row>
    <row r="8" spans="2:4" ht="18" customHeight="1" x14ac:dyDescent="0.25">
      <c r="B8" s="18" t="s">
        <v>130</v>
      </c>
      <c r="D8" s="20">
        <f>-(START!E24*2928)</f>
        <v>0</v>
      </c>
    </row>
    <row r="9" spans="2:4" ht="18" customHeight="1" x14ac:dyDescent="0.25">
      <c r="B9" s="36" t="s">
        <v>131</v>
      </c>
      <c r="D9" s="37" t="s">
        <v>132</v>
      </c>
    </row>
    <row r="10" spans="2:4" ht="21.75" customHeight="1" x14ac:dyDescent="0.25">
      <c r="B10" s="45" t="s">
        <v>133</v>
      </c>
      <c r="C10" s="45"/>
      <c r="D10" s="38">
        <f>MAX(D4+D5+D6+D7+D8, 0)</f>
        <v>38992.92</v>
      </c>
    </row>
    <row r="11" spans="2:4" ht="21.75" customHeight="1" x14ac:dyDescent="0.25">
      <c r="B11" s="7" t="s">
        <v>134</v>
      </c>
      <c r="C11" s="7"/>
      <c r="D11" s="7"/>
    </row>
    <row r="12" spans="2:4" ht="18" customHeight="1" x14ac:dyDescent="0.25">
      <c r="B12" s="18" t="s">
        <v>135</v>
      </c>
      <c r="D12" s="39">
        <f>IF(D10&lt;=12348,0,IF(D10&lt;=17342,(978.73*(D10-12348)/10000+1400)*(D10-12348)/10000,IF(D10&lt;=66761,(181.19*(D10-17342)/10000+2397)*(D10-17342)/10000+965,IF(D10&lt;=277825,0.42*D10-10374,0.45*D10-18747))))</f>
        <v>7004.076002131992</v>
      </c>
    </row>
    <row r="13" spans="2:4" ht="18" customHeight="1" x14ac:dyDescent="0.25">
      <c r="B13" s="19" t="s">
        <v>136</v>
      </c>
      <c r="D13" s="40">
        <f>IFERROR(D12/D10,0)</f>
        <v>0.17962430108163205</v>
      </c>
    </row>
    <row r="14" spans="2:4" ht="18" customHeight="1" x14ac:dyDescent="0.25">
      <c r="B14" s="18" t="s">
        <v>137</v>
      </c>
      <c r="D14" s="22">
        <f>IF(D10&lt;=20350,0,D12*0.055)</f>
        <v>385.22418011725955</v>
      </c>
    </row>
    <row r="15" spans="2:4" ht="18" customHeight="1" x14ac:dyDescent="0.25">
      <c r="B15" s="19" t="s">
        <v>138</v>
      </c>
      <c r="D15" s="26">
        <v>0</v>
      </c>
    </row>
    <row r="16" spans="2:4" ht="18" customHeight="1" x14ac:dyDescent="0.25">
      <c r="B16" s="29" t="s">
        <v>139</v>
      </c>
      <c r="D16" s="39">
        <f>D12+D14+D15</f>
        <v>7389.3001822492515</v>
      </c>
    </row>
    <row r="17" spans="2:4" ht="21.75" customHeight="1" x14ac:dyDescent="0.25">
      <c r="B17" s="7" t="s">
        <v>140</v>
      </c>
      <c r="C17" s="7"/>
      <c r="D17" s="7"/>
    </row>
    <row r="18" spans="2:4" ht="18" customHeight="1" x14ac:dyDescent="0.25">
      <c r="B18" s="18" t="s">
        <v>141</v>
      </c>
      <c r="D18" s="20">
        <f>D12</f>
        <v>7004.076002131992</v>
      </c>
    </row>
    <row r="19" spans="2:4" ht="18" customHeight="1" x14ac:dyDescent="0.25">
      <c r="B19" s="19" t="s">
        <v>142</v>
      </c>
      <c r="D19" s="20">
        <f>-(EINKÜNFTE!D8)</f>
        <v>-9800</v>
      </c>
    </row>
    <row r="20" spans="2:4" ht="27.75" customHeight="1" x14ac:dyDescent="0.25">
      <c r="B20" s="45" t="s">
        <v>143</v>
      </c>
      <c r="C20" s="45"/>
      <c r="D20" s="38">
        <f>D18+D19</f>
        <v>-2795.923997868008</v>
      </c>
    </row>
    <row r="22" spans="2:4" ht="30" customHeight="1" x14ac:dyDescent="0.25">
      <c r="B22" s="4" t="s">
        <v>144</v>
      </c>
      <c r="C22" s="4"/>
      <c r="D22" s="4"/>
    </row>
    <row r="24" spans="2:4" ht="21.75" customHeight="1" x14ac:dyDescent="0.25">
      <c r="B24" s="7" t="s">
        <v>145</v>
      </c>
      <c r="C24" s="7"/>
      <c r="D24" s="7"/>
    </row>
    <row r="25" spans="2:4" ht="16.5" customHeight="1" x14ac:dyDescent="0.25">
      <c r="B25" s="41" t="s">
        <v>146</v>
      </c>
      <c r="D25" s="42" t="s">
        <v>147</v>
      </c>
    </row>
    <row r="26" spans="2:4" ht="16.5" customHeight="1" x14ac:dyDescent="0.25">
      <c r="B26" s="43" t="s">
        <v>148</v>
      </c>
      <c r="D26" s="44" t="s">
        <v>149</v>
      </c>
    </row>
    <row r="27" spans="2:4" ht="16.5" customHeight="1" x14ac:dyDescent="0.25">
      <c r="B27" s="41" t="s">
        <v>150</v>
      </c>
      <c r="D27" s="42" t="s">
        <v>151</v>
      </c>
    </row>
    <row r="28" spans="2:4" ht="16.5" customHeight="1" x14ac:dyDescent="0.25">
      <c r="B28" s="43" t="s">
        <v>152</v>
      </c>
      <c r="D28" s="44" t="s">
        <v>153</v>
      </c>
    </row>
    <row r="29" spans="2:4" ht="16.5" customHeight="1" x14ac:dyDescent="0.25">
      <c r="B29" s="41" t="s">
        <v>154</v>
      </c>
      <c r="D29" s="42" t="s">
        <v>155</v>
      </c>
    </row>
    <row r="30" spans="2:4" ht="16.5" customHeight="1" x14ac:dyDescent="0.25">
      <c r="B30" s="43" t="s">
        <v>156</v>
      </c>
      <c r="D30" s="44" t="s">
        <v>157</v>
      </c>
    </row>
    <row r="31" spans="2:4" ht="16.5" customHeight="1" x14ac:dyDescent="0.25">
      <c r="B31" s="41" t="s">
        <v>158</v>
      </c>
      <c r="D31" s="42" t="s">
        <v>159</v>
      </c>
    </row>
    <row r="32" spans="2:4" ht="16.5" customHeight="1" x14ac:dyDescent="0.25">
      <c r="B32" s="43" t="s">
        <v>160</v>
      </c>
      <c r="D32" s="44" t="s">
        <v>161</v>
      </c>
    </row>
    <row r="33" spans="2:4" ht="16.5" customHeight="1" x14ac:dyDescent="0.25">
      <c r="B33" s="41" t="s">
        <v>162</v>
      </c>
      <c r="D33" s="42" t="s">
        <v>163</v>
      </c>
    </row>
    <row r="34" spans="2:4" ht="16.5" customHeight="1" x14ac:dyDescent="0.25">
      <c r="B34" s="43" t="s">
        <v>164</v>
      </c>
      <c r="D34" s="44" t="s">
        <v>165</v>
      </c>
    </row>
  </sheetData>
  <mergeCells count="9">
    <mergeCell ref="B17:D17"/>
    <mergeCell ref="B20:C20"/>
    <mergeCell ref="B22:D22"/>
    <mergeCell ref="B24:D24"/>
    <mergeCell ref="B1:D1"/>
    <mergeCell ref="B2:D2"/>
    <mergeCell ref="B3:D3"/>
    <mergeCell ref="B10:C10"/>
    <mergeCell ref="B11:D1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START</vt:lpstr>
      <vt:lpstr>EINKÜNFTE</vt:lpstr>
      <vt:lpstr>WERBUNGSKOSTEN</vt:lpstr>
      <vt:lpstr>SONDERAUSGABEN</vt:lpstr>
      <vt:lpstr>AUßERGEW</vt:lpstr>
      <vt:lpstr>STEUERBERECHNUNG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2026-08-19T10:53:02Z</dcterms:created>
  <dcterms:modified xsi:type="dcterms:W3CDTF">2026-08-21T09:35:48Z</dcterms:modified>
  <dc:language>en-US</dc:language>
</cp:coreProperties>
</file>