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0E32454C-67B5-4FC8-9032-6B1ED6AE4F60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Übersicht" sheetId="1" r:id="rId1"/>
    <sheet name="Tagesberichte" sheetId="2" r:id="rId2"/>
    <sheet name="Lieferungen" sheetId="3" r:id="rId3"/>
    <sheet name="Mängelliste" sheetId="4" r:id="rId4"/>
    <sheet name="Besprechungen" sheetId="5" r:id="rId5"/>
    <sheet name="Stammdaten" sheetId="6" r:id="rId6"/>
  </sheets>
  <definedNames>
    <definedName name="_xlnm._FilterDatabase" localSheetId="4" hidden="1">Besprechungen!$B$7:$H$30</definedName>
    <definedName name="_xlnm._FilterDatabase" localSheetId="2" hidden="1">Lieferungen!$B$7:$J$38</definedName>
    <definedName name="_xlnm._FilterDatabase" localSheetId="3" hidden="1">Mängelliste!$B$7:$L$33</definedName>
    <definedName name="_xlnm._FilterDatabase" localSheetId="1" hidden="1">Tagesberichte!$B$7:$M$48</definedName>
    <definedName name="_xlnm.Print_Area" localSheetId="4">Besprechungen!$A$1:$I$30</definedName>
    <definedName name="_xlnm.Print_Area" localSheetId="2">Lieferungen!$A$1:$K$38</definedName>
    <definedName name="_xlnm.Print_Area" localSheetId="3">Mängelliste!$A$1:$L$33</definedName>
    <definedName name="_xlnm.Print_Area" localSheetId="5">Stammdaten!$A$1:$H$17</definedName>
    <definedName name="_xlnm.Print_Area" localSheetId="1">Tagesberichte!$A$1:$N$48</definedName>
    <definedName name="_xlnm.Print_Area" localSheetId="0">Übersicht!$A$1:$J$31</definedName>
    <definedName name="_xlnm.Print_Titles" localSheetId="4">Besprechungen!$7:$7</definedName>
    <definedName name="_xlnm.Print_Titles" localSheetId="2">Lieferungen!$7:$7</definedName>
    <definedName name="_xlnm.Print_Titles" localSheetId="3">Mängelliste!$7:$7</definedName>
    <definedName name="_xlnm.Print_Titles" localSheetId="1">Tagesberichte!$7:$7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0" i="5" l="1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5" i="5"/>
  <c r="B3" i="5"/>
  <c r="N33" i="4"/>
  <c r="B33" i="4"/>
  <c r="N32" i="4"/>
  <c r="B32" i="4"/>
  <c r="N31" i="4"/>
  <c r="B31" i="4"/>
  <c r="N30" i="4"/>
  <c r="B30" i="4"/>
  <c r="N29" i="4"/>
  <c r="B29" i="4"/>
  <c r="N28" i="4"/>
  <c r="B28" i="4"/>
  <c r="N27" i="4"/>
  <c r="B27" i="4"/>
  <c r="N26" i="4"/>
  <c r="B26" i="4"/>
  <c r="N25" i="4"/>
  <c r="B25" i="4"/>
  <c r="N24" i="4"/>
  <c r="B24" i="4"/>
  <c r="N23" i="4"/>
  <c r="B23" i="4"/>
  <c r="N22" i="4"/>
  <c r="B22" i="4"/>
  <c r="N21" i="4"/>
  <c r="B21" i="4"/>
  <c r="N20" i="4"/>
  <c r="B20" i="4"/>
  <c r="N19" i="4"/>
  <c r="B19" i="4"/>
  <c r="N18" i="4"/>
  <c r="B18" i="4"/>
  <c r="N17" i="4"/>
  <c r="B17" i="4"/>
  <c r="N16" i="4"/>
  <c r="B16" i="4"/>
  <c r="N15" i="4"/>
  <c r="B15" i="4"/>
  <c r="N14" i="4"/>
  <c r="B14" i="4"/>
  <c r="N13" i="4"/>
  <c r="B13" i="4"/>
  <c r="N12" i="4"/>
  <c r="B12" i="4"/>
  <c r="N11" i="4"/>
  <c r="B11" i="4"/>
  <c r="N10" i="4"/>
  <c r="B10" i="4"/>
  <c r="N9" i="4"/>
  <c r="B9" i="4"/>
  <c r="N8" i="4"/>
  <c r="B8" i="4"/>
  <c r="B5" i="4"/>
  <c r="B3" i="4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G5" i="3"/>
  <c r="B5" i="3"/>
  <c r="B3" i="3"/>
  <c r="I48" i="2"/>
  <c r="D48" i="2"/>
  <c r="B48" i="2"/>
  <c r="I47" i="2"/>
  <c r="D47" i="2"/>
  <c r="B47" i="2"/>
  <c r="I46" i="2"/>
  <c r="D46" i="2"/>
  <c r="B46" i="2"/>
  <c r="I45" i="2"/>
  <c r="D45" i="2"/>
  <c r="B45" i="2"/>
  <c r="I44" i="2"/>
  <c r="D44" i="2"/>
  <c r="B44" i="2"/>
  <c r="I43" i="2"/>
  <c r="D43" i="2"/>
  <c r="B43" i="2"/>
  <c r="I42" i="2"/>
  <c r="D42" i="2"/>
  <c r="B42" i="2"/>
  <c r="I41" i="2"/>
  <c r="D41" i="2"/>
  <c r="B41" i="2"/>
  <c r="I40" i="2"/>
  <c r="D40" i="2"/>
  <c r="B40" i="2"/>
  <c r="I39" i="2"/>
  <c r="D39" i="2"/>
  <c r="B39" i="2"/>
  <c r="I38" i="2"/>
  <c r="D38" i="2"/>
  <c r="B38" i="2"/>
  <c r="I37" i="2"/>
  <c r="D37" i="2"/>
  <c r="B37" i="2"/>
  <c r="I36" i="2"/>
  <c r="D36" i="2"/>
  <c r="B36" i="2"/>
  <c r="I35" i="2"/>
  <c r="D35" i="2"/>
  <c r="B35" i="2"/>
  <c r="I34" i="2"/>
  <c r="D34" i="2"/>
  <c r="B34" i="2"/>
  <c r="I33" i="2"/>
  <c r="D33" i="2"/>
  <c r="B33" i="2"/>
  <c r="I32" i="2"/>
  <c r="D32" i="2"/>
  <c r="B32" i="2"/>
  <c r="I31" i="2"/>
  <c r="D31" i="2"/>
  <c r="B31" i="2"/>
  <c r="I30" i="2"/>
  <c r="D30" i="2"/>
  <c r="B30" i="2"/>
  <c r="I29" i="2"/>
  <c r="D29" i="2"/>
  <c r="B29" i="2"/>
  <c r="I28" i="2"/>
  <c r="D28" i="2"/>
  <c r="B28" i="2"/>
  <c r="I27" i="2"/>
  <c r="D27" i="2"/>
  <c r="B27" i="2"/>
  <c r="I26" i="2"/>
  <c r="D26" i="2"/>
  <c r="B26" i="2"/>
  <c r="I25" i="2"/>
  <c r="D25" i="2"/>
  <c r="B25" i="2"/>
  <c r="I24" i="2"/>
  <c r="D24" i="2"/>
  <c r="B24" i="2"/>
  <c r="I23" i="2"/>
  <c r="D23" i="2"/>
  <c r="B23" i="2"/>
  <c r="I22" i="2"/>
  <c r="D22" i="2"/>
  <c r="B22" i="2"/>
  <c r="I21" i="2"/>
  <c r="D21" i="2"/>
  <c r="B21" i="2"/>
  <c r="I20" i="2"/>
  <c r="D20" i="2"/>
  <c r="B20" i="2"/>
  <c r="I19" i="2"/>
  <c r="D19" i="2"/>
  <c r="B19" i="2"/>
  <c r="I18" i="2"/>
  <c r="D18" i="2"/>
  <c r="B18" i="2"/>
  <c r="I17" i="2"/>
  <c r="D17" i="2"/>
  <c r="B17" i="2"/>
  <c r="I16" i="2"/>
  <c r="D16" i="2"/>
  <c r="B16" i="2"/>
  <c r="I15" i="2"/>
  <c r="D15" i="2"/>
  <c r="B15" i="2"/>
  <c r="I14" i="2"/>
  <c r="D14" i="2"/>
  <c r="B14" i="2"/>
  <c r="I13" i="2"/>
  <c r="D13" i="2"/>
  <c r="B13" i="2"/>
  <c r="I12" i="2"/>
  <c r="D12" i="2"/>
  <c r="B12" i="2"/>
  <c r="I11" i="2"/>
  <c r="D11" i="2"/>
  <c r="B11" i="2"/>
  <c r="B13" i="1" s="1"/>
  <c r="I10" i="2"/>
  <c r="D10" i="2"/>
  <c r="B10" i="2"/>
  <c r="I9" i="2"/>
  <c r="E24" i="1" s="1"/>
  <c r="D9" i="2"/>
  <c r="B9" i="2"/>
  <c r="I8" i="2"/>
  <c r="D8" i="2"/>
  <c r="B8" i="2"/>
  <c r="G5" i="2"/>
  <c r="B3" i="2"/>
  <c r="H23" i="1"/>
  <c r="E23" i="1"/>
  <c r="C23" i="1"/>
  <c r="H22" i="1"/>
  <c r="E22" i="1"/>
  <c r="C22" i="1"/>
  <c r="H21" i="1"/>
  <c r="E21" i="1"/>
  <c r="C21" i="1"/>
  <c r="H20" i="1"/>
  <c r="H24" i="1" s="1"/>
  <c r="E20" i="1"/>
  <c r="C20" i="1"/>
  <c r="C24" i="1" s="1"/>
  <c r="H16" i="1"/>
  <c r="B16" i="1"/>
  <c r="H13" i="1"/>
  <c r="E13" i="1"/>
  <c r="E16" i="1" l="1"/>
  <c r="B5" i="2"/>
  <c r="G5" i="4"/>
</calcChain>
</file>

<file path=xl/sharedStrings.xml><?xml version="1.0" encoding="utf-8"?>
<sst xmlns="http://schemas.openxmlformats.org/spreadsheetml/2006/main" count="271" uniqueCount="205">
  <si>
    <t>BAUTAGEBUCH</t>
  </si>
  <si>
    <t>Tägliche Baudokumentation  ·  Projektübersicht  ·  Vorlage 2026</t>
  </si>
  <si>
    <t>PROJEKTSTAMMDATEN</t>
  </si>
  <si>
    <t>Bauvorhaben</t>
  </si>
  <si>
    <t>Bauherr</t>
  </si>
  <si>
    <t>Regionalbau Verwaltungs GmbH</t>
  </si>
  <si>
    <t>Bauadresse</t>
  </si>
  <si>
    <t>Auftragnehmer</t>
  </si>
  <si>
    <t>Hochbau Meridian GmbH</t>
  </si>
  <si>
    <t>Projekt-Nr.</t>
  </si>
  <si>
    <t>BV-2026-034</t>
  </si>
  <si>
    <t>Bauleitung</t>
  </si>
  <si>
    <t>T. Brandner (Bauleiter)</t>
  </si>
  <si>
    <t>Bauabschnitt</t>
  </si>
  <si>
    <t>Rohbau / Erdgeschoss</t>
  </si>
  <si>
    <t>Polier / SiGeKo</t>
  </si>
  <si>
    <t>R. Ostermann</t>
  </si>
  <si>
    <t>Baubeginn</t>
  </si>
  <si>
    <t>Geplante Fertigstellung</t>
  </si>
  <si>
    <t>Erfasste Bautage</t>
  </si>
  <si>
    <t>Ø Personen / Tag</t>
  </si>
  <si>
    <t>Verlorene Tage (Wetter/Stillstand)</t>
  </si>
  <si>
    <t>Offene Mängel</t>
  </si>
  <si>
    <t>Überfällige Mängel</t>
  </si>
  <si>
    <t>Materiallieferungen</t>
  </si>
  <si>
    <t>PERSONALEINSATZ NACH FIRMA  (Summe aller Bautage)</t>
  </si>
  <si>
    <t>Firma</t>
  </si>
  <si>
    <t>Anwesenheitstage</t>
  </si>
  <si>
    <t>Personenstunden (kumuliert)</t>
  </si>
  <si>
    <t>Anteil an Gesamtstunden</t>
  </si>
  <si>
    <t>Elektro Nordwind GmbH</t>
  </si>
  <si>
    <t>Sanitär Frischwasser KG</t>
  </si>
  <si>
    <t>Gerüstbau Talwind GmbH</t>
  </si>
  <si>
    <t>Gesamt</t>
  </si>
  <si>
    <t>HINWEISE</t>
  </si>
  <si>
    <t>•   Sandfarbene Felder sind Eingabefelder. Weiße Felder in kursiver Schrift berechnen sich automatisch – bitte nicht überschreiben.</t>
  </si>
  <si>
    <t>•   Die Kennzahlen greifen auf die Blätter „Tagesberichte“, „Lieferungen“ und „Mängelliste“ zu. Firmennamen bitte einheitlich schreiben (Auswahllisten verwenden).</t>
  </si>
  <si>
    <t>•   Für jeden Bautag eine Zeile im Blatt „Tagesberichte“ anlegen; Lieferungen, Besprechungen und Mängel werden über die Datums-/Nummernbezüge zugeordnet.</t>
  </si>
  <si>
    <t>•   Alle Namen, Adressen und Werte in dieser Vorlage sind Beispieldaten und müssen ersetzt werden.</t>
  </si>
  <si>
    <t>TAGESBERICHTE</t>
  </si>
  <si>
    <t>Personal je Firma →</t>
  </si>
  <si>
    <t>Für die Auswertung: bis zu zwei Firmen je Tag mit Stunden erfassen.</t>
  </si>
  <si>
    <t>Nr.</t>
  </si>
  <si>
    <t>Datum</t>
  </si>
  <si>
    <t>Wochentag</t>
  </si>
  <si>
    <t>Temp.</t>
  </si>
  <si>
    <t>Wetter</t>
  </si>
  <si>
    <t>Wind</t>
  </si>
  <si>
    <t>Personen</t>
  </si>
  <si>
    <t>Pers.-Std.</t>
  </si>
  <si>
    <t>Ausgeführte Arbeiten</t>
  </si>
  <si>
    <t>Geräte / Material vor Ort</t>
  </si>
  <si>
    <t>Behinderungen / Besonderheiten</t>
  </si>
  <si>
    <t>Ausfall-tag</t>
  </si>
  <si>
    <t>Firma 1</t>
  </si>
  <si>
    <t>Std 1</t>
  </si>
  <si>
    <t>Firma 2</t>
  </si>
  <si>
    <t>Std 2</t>
  </si>
  <si>
    <t>sonnig</t>
  </si>
  <si>
    <t>3 °C, trocken</t>
  </si>
  <si>
    <t>Baustelleneinrichtung, Absteckung und Aushub Baugrube Achse A–D; Oberboden abgetragen und seitlich gelagert.</t>
  </si>
  <si>
    <t>Bagger 14 t, Radlader, Vermessungsgerät</t>
  </si>
  <si>
    <t>Keine</t>
  </si>
  <si>
    <t>Nein</t>
  </si>
  <si>
    <t>bewölkt</t>
  </si>
  <si>
    <t>1 °C, trocken</t>
  </si>
  <si>
    <t>Sauberkeitsschicht eingebracht, Fundamentschalung Achse A–B gestellt, Bewehrung Streifenfundament begonnen.</t>
  </si>
  <si>
    <t>Bagger 14 t, Rüttelplatte, Betonpumpe angefragt</t>
  </si>
  <si>
    <t>Anlieferung Schalung verspätet (ca. 1 h)</t>
  </si>
  <si>
    <t>Regen</t>
  </si>
  <si>
    <t>5 °C, Dauerregen</t>
  </si>
  <si>
    <t>Betonage der Streifenfundamente witterungsbedingt verschoben; nur Restarbeiten Bewehrung unter Zelt.</t>
  </si>
  <si>
    <t>Betonpumpe abbestellt</t>
  </si>
  <si>
    <t>Betonage wegen Dauerregen nicht möglich – Bauverzug 1 Tag</t>
  </si>
  <si>
    <t>Ja</t>
  </si>
  <si>
    <t>heiter</t>
  </si>
  <si>
    <t>7 °C, trocken</t>
  </si>
  <si>
    <t>Streifenfundamente Achse A–D betoniert (32 m³ C25/30); Nachbehandlung eingeleitet.</t>
  </si>
  <si>
    <t>Betonpumpe 24 m, Innenrüttler</t>
  </si>
  <si>
    <t>9 °C, trocken</t>
  </si>
  <si>
    <t>Schalung Fundamente ausgeschalt, Bodenplatte vorbereitet, Leerrohre Elektro verlegt (Koordination Elektro Nordwind).</t>
  </si>
  <si>
    <t>Radlader, Verdichtungsgerät</t>
  </si>
  <si>
    <t>6 °C, trocken</t>
  </si>
  <si>
    <t>Bewehrung Bodenplatte eingebaut, Randschalung gestellt, Sanitär-Grundleitungen eingemessen und teilverlegt.</t>
  </si>
  <si>
    <t>Biegemaschine, Kran 30 m</t>
  </si>
  <si>
    <t>windig</t>
  </si>
  <si>
    <t>5 °C, böig</t>
  </si>
  <si>
    <t>Bodenplatte betoniert (46 m³ C25/30), Oberfläche abgezogen und geglättet; Nachbehandlung mit Folie.</t>
  </si>
  <si>
    <t>Betonpumpe 24 m, Flügelglätter</t>
  </si>
  <si>
    <t>Starker Wind – Kranbetrieb zeitweise eingeschränkt</t>
  </si>
  <si>
    <t>LIEFERUNGEN &amp; MATERIAL</t>
  </si>
  <si>
    <t>Artikel / Material</t>
  </si>
  <si>
    <t>Menge</t>
  </si>
  <si>
    <t>Einheit</t>
  </si>
  <si>
    <t>Lieferant</t>
  </si>
  <si>
    <t>Prüfung</t>
  </si>
  <si>
    <t>Lieferschein-Nr.</t>
  </si>
  <si>
    <t>Bemerkung</t>
  </si>
  <si>
    <t>Systemschalung Wandelemente</t>
  </si>
  <si>
    <t>Stk</t>
  </si>
  <si>
    <t>Schalungstechnik Süd GmbH</t>
  </si>
  <si>
    <t>beanstandet</t>
  </si>
  <si>
    <t>LS-114-2026</t>
  </si>
  <si>
    <t>1 h verspätet, sonst i.O.</t>
  </si>
  <si>
    <t>Transportbeton C25/30</t>
  </si>
  <si>
    <t>m³</t>
  </si>
  <si>
    <t>Betonwerk Auhof GmbH</t>
  </si>
  <si>
    <t>in Ordnung</t>
  </si>
  <si>
    <t>LS-231-2026</t>
  </si>
  <si>
    <t>Konsistenz F3, Lieferschein geprüft</t>
  </si>
  <si>
    <t>Betonstahl BSt 500, Matten</t>
  </si>
  <si>
    <t>t</t>
  </si>
  <si>
    <t>Stahlhandel Ostmann KG</t>
  </si>
  <si>
    <t>LS-232-2026</t>
  </si>
  <si>
    <t>Werkszeugnis vorhanden</t>
  </si>
  <si>
    <t>Leerrohre M25 + Dosen</t>
  </si>
  <si>
    <t>m</t>
  </si>
  <si>
    <t>LS-240-2026</t>
  </si>
  <si>
    <t>für Grundleitung EG</t>
  </si>
  <si>
    <t>KG-Rohre DN 100/150</t>
  </si>
  <si>
    <t>LS-255-2026</t>
  </si>
  <si>
    <t>Grundleitungen</t>
  </si>
  <si>
    <t>ausstehend</t>
  </si>
  <si>
    <t>LS-256-2026</t>
  </si>
  <si>
    <t>Prüfung Frischbeton läuft</t>
  </si>
  <si>
    <t>Abdeckfolie + Nachbehandlung</t>
  </si>
  <si>
    <t>m²</t>
  </si>
  <si>
    <t>Baustoff Zentrallager GmbH</t>
  </si>
  <si>
    <t>LS-261-2026</t>
  </si>
  <si>
    <t>Nachbehandlung Bodenplatte</t>
  </si>
  <si>
    <t>MÄNGELLISTE</t>
  </si>
  <si>
    <t>Ort / Bauteil</t>
  </si>
  <si>
    <t>Beschreibung des Mangels</t>
  </si>
  <si>
    <t>Gewerk / Firma</t>
  </si>
  <si>
    <t>Priorität</t>
  </si>
  <si>
    <t>gemeldet an</t>
  </si>
  <si>
    <t>Frist</t>
  </si>
  <si>
    <t>Status</t>
  </si>
  <si>
    <t>behoben am</t>
  </si>
  <si>
    <t>Baugrube, Böschung Nord</t>
  </si>
  <si>
    <t>Böschungswinkel örtlich zu steil, Nachrutschgefahr bei Regen.</t>
  </si>
  <si>
    <t>Hoch</t>
  </si>
  <si>
    <t>Behoben</t>
  </si>
  <si>
    <t>abgeflacht und gesichert</t>
  </si>
  <si>
    <t>Streifenfundament Achse B</t>
  </si>
  <si>
    <t>Betondeckung an zwei Stellen unter Sollmaß.</t>
  </si>
  <si>
    <t>Mittel</t>
  </si>
  <si>
    <t>T. Brandner</t>
  </si>
  <si>
    <t>Abstandhalter ergänzt, dokumentiert</t>
  </si>
  <si>
    <t>Leerrohre EG, Achse C</t>
  </si>
  <si>
    <t>Leerrohr gequetscht, Zug nicht möglich.</t>
  </si>
  <si>
    <t>In Bearbeitung</t>
  </si>
  <si>
    <t>Austausch vor Betonage Bodenplatte</t>
  </si>
  <si>
    <t>Grundleitung Sanitär</t>
  </si>
  <si>
    <t>Gefälle einer Teilstrecke zu gering.</t>
  </si>
  <si>
    <t>Offen</t>
  </si>
  <si>
    <t>Nachmessen und korrigieren</t>
  </si>
  <si>
    <t>Bodenplatte, Randbereich Ost</t>
  </si>
  <si>
    <t>Kiesnester an der Schalkante sichtbar.</t>
  </si>
  <si>
    <t>Niedrig</t>
  </si>
  <si>
    <t>Nacharbeit nach Ausschalen</t>
  </si>
  <si>
    <t>BESPRECHUNGEN &amp; ANWEISUNGEN</t>
  </si>
  <si>
    <t>Teilnehmer / Beteiligte</t>
  </si>
  <si>
    <t>Thema / Beschluss / Anweisung</t>
  </si>
  <si>
    <t>Anweiser → Angewiesener</t>
  </si>
  <si>
    <t>Bemerkung / Termin</t>
  </si>
  <si>
    <t>Bauherr, Bauleitung, Polier</t>
  </si>
  <si>
    <t>Baustart-Besprechung: Einrichtungsplan, Zufahrt und Lagerflächen abgestimmt; Kranstellplatz festgelegt.</t>
  </si>
  <si>
    <t>T. Brandner → R. Ostermann</t>
  </si>
  <si>
    <t>erledigt</t>
  </si>
  <si>
    <t>Protokoll verteilt 02.03.</t>
  </si>
  <si>
    <t>Bauleitung, Polier</t>
  </si>
  <si>
    <t>Wegen Dauerregen: Betonage verschoben, Ablaufplan angepasst, Kunde informiert.</t>
  </si>
  <si>
    <t>Nachholtermin 05.03.</t>
  </si>
  <si>
    <t>Bauleitung, Elektro Nordwind</t>
  </si>
  <si>
    <t>Koordination Leerrohre vor Bodenplatte; Trassen und Dosenpositionen freigegeben.</t>
  </si>
  <si>
    <t>T. Brandner → Elektro Nordwind</t>
  </si>
  <si>
    <t>offen</t>
  </si>
  <si>
    <t>Freigabe bis 09.03. bestätigen</t>
  </si>
  <si>
    <t>Bauleitung, Sanitär Frischwasser</t>
  </si>
  <si>
    <t>Lage und Gefälle der Grundleitungen besprochen; Nachweis Gefälle gefordert.</t>
  </si>
  <si>
    <t>T. Brandner → Sanitär Frischwasser</t>
  </si>
  <si>
    <t>Aufmaß bis 10.03.</t>
  </si>
  <si>
    <t>Bauherr, Bauleitung</t>
  </si>
  <si>
    <t>Jour fixe: Terminstand, Verzug durch Wetter (1 Tag), weiterhin im Rahmen.</t>
  </si>
  <si>
    <t>T. Brandner → Bauherr</t>
  </si>
  <si>
    <t>nächster Termin 17.03.</t>
  </si>
  <si>
    <t>STAMMDATEN &amp; AUSWAHLLISTEN</t>
  </si>
  <si>
    <t>Firmen, Gewerke und Listenwerte für die Auswahlfelder – hier zentral pflegen</t>
  </si>
  <si>
    <t>Firmen / Nachunternehmer</t>
  </si>
  <si>
    <t>Gewerke</t>
  </si>
  <si>
    <t>Prüfstatus Lieferung</t>
  </si>
  <si>
    <t>Erdarbeiten</t>
  </si>
  <si>
    <t>Rohbau / Beton</t>
  </si>
  <si>
    <t>Bewehrung</t>
  </si>
  <si>
    <t>Elektro</t>
  </si>
  <si>
    <t>teilw. Rücksendung</t>
  </si>
  <si>
    <t>Sanitär / Heizung</t>
  </si>
  <si>
    <t>Gerüstbau</t>
  </si>
  <si>
    <t>Zimmerei</t>
  </si>
  <si>
    <t>Ausbau</t>
  </si>
  <si>
    <t>•   Die Firmenliste (B6:B13) speist die Auswahlfelder in „Tagesberichte“ und „Mängelliste“. Beim Ergänzen bitte in denselben Bereich schreiben.</t>
  </si>
  <si>
    <t>•   Einheitliche Schreibweise sorgt dafür, dass die Auswertung nach Firma auf dem Blatt „Übersicht“ korrekt zählt.</t>
  </si>
  <si>
    <t>Neubau Mehrzweck</t>
  </si>
  <si>
    <t>Ahornweg 14, 90411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</si>
</sst>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"/>
    <numFmt numFmtId="166" formatCode="0.0%"/>
    <numFmt numFmtId="167" formatCode="0&quot; °C&quot;"/>
  </numFmts>
  <fonts count="13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"/>
      <color rgb="FFF0E6D8"/>
      <name val="Calibri"/>
      <charset val="1"/>
    </font>
    <font>
      <b/>
      <sz val="10"/>
      <color rgb="FF8A3D1E"/>
      <name val="Calibri"/>
      <charset val="1"/>
    </font>
    <font>
      <b/>
      <sz val="10"/>
      <color rgb="FF4A443D"/>
      <name val="Calibri"/>
      <charset val="1"/>
    </font>
    <font>
      <sz val="10"/>
      <color rgb="FF2E2A26"/>
      <name val="Calibri"/>
      <charset val="1"/>
    </font>
    <font>
      <b/>
      <sz val="9"/>
      <color rgb="FF4A443D"/>
      <name val="Calibri"/>
      <charset val="1"/>
    </font>
    <font>
      <b/>
      <sz val="18"/>
      <color rgb="FF8A3D1E"/>
      <name val="Calibri"/>
      <charset val="1"/>
    </font>
    <font>
      <b/>
      <sz val="9"/>
      <color rgb="FFFFFFFF"/>
      <name val="Calibri"/>
      <charset val="1"/>
    </font>
    <font>
      <i/>
      <sz val="10"/>
      <color rgb="FF8A3D1E"/>
      <name val="Calibri"/>
      <charset val="1"/>
    </font>
    <font>
      <b/>
      <sz val="11"/>
      <color rgb="FF8A3D1E"/>
      <name val="Calibri"/>
      <charset val="1"/>
    </font>
    <font>
      <b/>
      <sz val="10"/>
      <color rgb="FF2E2A26"/>
      <name val="Calibri"/>
      <charset val="1"/>
    </font>
    <font>
      <i/>
      <sz val="9"/>
      <color rgb="FF6E655A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2E2A26"/>
        <bgColor rgb="FF4A443D"/>
      </patternFill>
    </fill>
    <fill>
      <patternFill patternType="solid">
        <fgColor rgb="FFB4532A"/>
        <bgColor rgb="FF8A5A00"/>
      </patternFill>
    </fill>
    <fill>
      <patternFill patternType="solid">
        <fgColor rgb="FFE6D8C6"/>
        <bgColor rgb="FFDBCDB8"/>
      </patternFill>
    </fill>
    <fill>
      <patternFill patternType="solid">
        <fgColor rgb="FFF4ECE1"/>
        <bgColor rgb="FFF7EFE4"/>
      </patternFill>
    </fill>
    <fill>
      <patternFill patternType="solid">
        <fgColor rgb="FFFBF5EB"/>
        <bgColor rgb="FFF7EFE4"/>
      </patternFill>
    </fill>
    <fill>
      <patternFill patternType="solid">
        <fgColor rgb="FFFFFFFF"/>
        <bgColor rgb="FFFBF5EB"/>
      </patternFill>
    </fill>
    <fill>
      <patternFill patternType="solid">
        <fgColor rgb="FFF2F0ED"/>
        <bgColor rgb="FFF7EFE4"/>
      </patternFill>
    </fill>
  </fills>
  <borders count="2">
    <border>
      <left/>
      <right/>
      <top/>
      <bottom/>
      <diagonal/>
    </border>
    <border>
      <left style="thin">
        <color rgb="FFD6CBBC"/>
      </left>
      <right style="thin">
        <color rgb="FFD6CBBC"/>
      </right>
      <top style="thin">
        <color rgb="FFD6CBBC"/>
      </top>
      <bottom style="thin">
        <color rgb="FFD6CBBC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9" fillId="7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1"/>
    </xf>
    <xf numFmtId="0" fontId="11" fillId="5" borderId="1" xfId="0" applyFont="1" applyFill="1" applyBorder="1" applyAlignment="1">
      <alignment horizontal="left" vertical="center" indent="1"/>
    </xf>
    <xf numFmtId="0" fontId="12" fillId="8" borderId="0" xfId="0" applyFont="1" applyFill="1" applyAlignment="1">
      <alignment horizontal="right" vertical="center" indent="1"/>
    </xf>
    <xf numFmtId="0" fontId="12" fillId="0" borderId="0" xfId="0" applyFont="1"/>
    <xf numFmtId="0" fontId="12" fillId="8" borderId="1" xfId="0" applyFont="1" applyFill="1" applyBorder="1" applyAlignment="1">
      <alignment horizontal="center" vertical="center" wrapText="1"/>
    </xf>
    <xf numFmtId="3" fontId="9" fillId="8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67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 indent="1"/>
    </xf>
    <xf numFmtId="0" fontId="11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center" vertical="center" wrapText="1"/>
    </xf>
    <xf numFmtId="165" fontId="5" fillId="6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7" borderId="0" xfId="0" applyFont="1" applyFill="1" applyAlignment="1">
      <alignment horizontal="left" vertical="center" indent="1"/>
    </xf>
    <xf numFmtId="3" fontId="11" fillId="5" borderId="1" xfId="0" applyNumberFormat="1" applyFont="1" applyFill="1" applyBorder="1" applyAlignment="1">
      <alignment horizontal="center" vertical="center" wrapText="1"/>
    </xf>
    <xf numFmtId="166" fontId="11" fillId="5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9" fillId="7" borderId="1" xfId="0" applyNumberFormat="1" applyFont="1" applyFill="1" applyBorder="1" applyAlignment="1">
      <alignment horizontal="center" vertical="center" wrapText="1"/>
    </xf>
    <xf numFmtId="166" fontId="10" fillId="7" borderId="1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left" vertical="center" indent="1"/>
    </xf>
    <xf numFmtId="0" fontId="6" fillId="5" borderId="1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1" fillId="4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right" vertical="center" indent="1"/>
    </xf>
    <xf numFmtId="0" fontId="5" fillId="6" borderId="1" xfId="0" applyFont="1" applyFill="1" applyBorder="1" applyAlignment="1">
      <alignment horizontal="left" vertical="center"/>
    </xf>
    <xf numFmtId="164" fontId="5" fillId="6" borderId="1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22">
    <dxf>
      <font>
        <b/>
        <color rgb="FF8A5A00"/>
        <name val="Calibri"/>
        <charset val="1"/>
      </font>
      <fill>
        <patternFill>
          <bgColor rgb="FFF6D9A6"/>
        </patternFill>
      </fill>
    </dxf>
    <dxf>
      <font>
        <b/>
        <color rgb="FF554A38"/>
        <name val="Calibri"/>
        <charset val="1"/>
      </font>
      <fill>
        <patternFill>
          <bgColor rgb="FFDBCDB8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b/>
        <color rgb="FF4A443D"/>
        <name val="Calibri"/>
        <charset val="1"/>
      </font>
      <fill>
        <patternFill>
          <bgColor rgb="FFF2F0ED"/>
        </patternFill>
      </fill>
    </dxf>
    <dxf>
      <font>
        <b/>
        <color rgb="FF8A5A00"/>
        <name val="Calibri"/>
        <charset val="1"/>
      </font>
      <fill>
        <patternFill>
          <bgColor rgb="FFF6D9A6"/>
        </patternFill>
      </fill>
    </dxf>
    <dxf>
      <font>
        <b/>
        <color rgb="FF554A38"/>
        <name val="Calibri"/>
        <charset val="1"/>
      </font>
      <fill>
        <patternFill>
          <bgColor rgb="FFDBCDB8"/>
        </patternFill>
      </fill>
    </dxf>
    <dxf>
      <font>
        <b/>
        <color rgb="FF8A2C1C"/>
        <name val="Calibri"/>
        <charset val="1"/>
      </font>
      <fill>
        <patternFill>
          <bgColor rgb="FFF1C9C2"/>
        </patternFill>
      </fill>
    </dxf>
    <dxf>
      <font>
        <b/>
        <sz val="10"/>
        <color rgb="FF8A2C1C"/>
        <name val="Calibri"/>
        <charset val="1"/>
      </font>
      <fill>
        <patternFill>
          <bgColor rgb="FFF1C9C2"/>
        </patternFill>
      </fill>
    </dxf>
    <dxf>
      <font>
        <b/>
        <color rgb="FF8A5A00"/>
        <name val="Calibri"/>
        <charset val="1"/>
      </font>
      <fill>
        <patternFill>
          <bgColor rgb="FFF6D9A6"/>
        </patternFill>
      </fill>
    </dxf>
    <dxf>
      <font>
        <b/>
        <color rgb="FF8A2C1C"/>
        <name val="Calibri"/>
        <charset val="1"/>
      </font>
      <fill>
        <patternFill>
          <bgColor rgb="FFF1C9C2"/>
        </patternFill>
      </fill>
    </dxf>
    <dxf>
      <fill>
        <patternFill>
          <bgColor rgb="FFFBE7E3"/>
        </patternFill>
      </fill>
    </dxf>
    <dxf>
      <font>
        <b/>
        <color rgb="FF8A5A00"/>
        <name val="Calibri"/>
        <charset val="1"/>
      </font>
      <fill>
        <patternFill>
          <bgColor rgb="FFF6D9A6"/>
        </patternFill>
      </fill>
    </dxf>
    <dxf>
      <font>
        <b/>
        <color rgb="FF8A5A00"/>
        <name val="Calibri"/>
        <charset val="1"/>
      </font>
      <fill>
        <patternFill>
          <bgColor rgb="FFF6D9A6"/>
        </patternFill>
      </fill>
    </dxf>
    <dxf>
      <font>
        <b/>
        <color rgb="FF8A2C1C"/>
        <name val="Calibri"/>
        <charset val="1"/>
      </font>
      <fill>
        <patternFill>
          <bgColor rgb="FFF1C9C2"/>
        </patternFill>
      </fill>
    </dxf>
    <dxf>
      <font>
        <b/>
        <color rgb="FF554A38"/>
        <name val="Calibri"/>
        <charset val="1"/>
      </font>
      <fill>
        <patternFill>
          <bgColor rgb="FFDBCDB8"/>
        </patternFill>
      </fill>
    </dxf>
    <dxf>
      <font>
        <b/>
        <color rgb="FF8A2C1C"/>
        <name val="Calibri"/>
        <charset val="1"/>
      </font>
      <fill>
        <patternFill>
          <bgColor rgb="FFF1C9C2"/>
        </patternFill>
      </fill>
    </dxf>
    <dxf>
      <font>
        <b/>
        <color rgb="FF8A5A00"/>
        <name val="Calibri"/>
        <charset val="1"/>
      </font>
      <fill>
        <patternFill>
          <bgColor rgb="FFF6D9A6"/>
        </patternFill>
      </fill>
    </dxf>
    <dxf>
      <font>
        <b/>
        <color rgb="FF8A5A00"/>
        <name val="Calibri"/>
        <charset val="1"/>
      </font>
      <fill>
        <patternFill>
          <bgColor rgb="FFF6D9A6"/>
        </patternFill>
      </fill>
    </dxf>
    <dxf>
      <font>
        <b/>
        <color rgb="FF8A5A00"/>
        <name val="Calibri"/>
        <charset val="1"/>
      </font>
      <fill>
        <patternFill>
          <bgColor rgb="FFF6D9A6"/>
        </patternFill>
      </fill>
    </dxf>
    <dxf>
      <font>
        <b/>
        <color rgb="FF8A5A00"/>
        <name val="Calibri"/>
        <charset val="1"/>
      </font>
      <fill>
        <patternFill>
          <bgColor rgb="FFF6D9A6"/>
        </patternFill>
      </fill>
    </dxf>
    <dxf>
      <font>
        <b/>
        <color rgb="FF8A5A00"/>
        <name val="Calibri"/>
        <charset val="1"/>
      </font>
      <fill>
        <patternFill>
          <bgColor rgb="FFF6D9A6"/>
        </patternFill>
      </fill>
    </dxf>
    <dxf>
      <fill>
        <patternFill>
          <bgColor rgb="FFF7EFE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008080"/>
      <rgbColor rgb="FFD6CBBC"/>
      <rgbColor rgb="FF8C8880"/>
      <rgbColor rgb="FF9999FF"/>
      <rgbColor rgb="FF8A3D1E"/>
      <rgbColor rgb="FFFBF5EB"/>
      <rgbColor rgb="FFF2F0ED"/>
      <rgbColor rgb="FF660066"/>
      <rgbColor rgb="FFFF8080"/>
      <rgbColor rgb="FF0066CC"/>
      <rgbColor rgb="FFDBCDB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E6D8"/>
      <rgbColor rgb="FFF4ECE1"/>
      <rgbColor rgb="FFF7EFE4"/>
      <rgbColor rgb="FFE6D8C6"/>
      <rgbColor rgb="FFF1C9C2"/>
      <rgbColor rgb="FFFBE7E3"/>
      <rgbColor rgb="FFF6D9A6"/>
      <rgbColor rgb="FF3366FF"/>
      <rgbColor rgb="FF33CCCC"/>
      <rgbColor rgb="FF99CC00"/>
      <rgbColor rgb="FFFFCC00"/>
      <rgbColor rgb="FFFF9900"/>
      <rgbColor rgb="FFFF6600"/>
      <rgbColor rgb="FF6E655A"/>
      <rgbColor rgb="FF969696"/>
      <rgbColor rgb="FF003366"/>
      <rgbColor rgb="FF339966"/>
      <rgbColor rgb="FF003300"/>
      <rgbColor rgb="FF4A443D"/>
      <rgbColor rgb="FF8A2C1C"/>
      <rgbColor rgb="FFB4532A"/>
      <rgbColor rgb="FF554A38"/>
      <rgbColor rgb="FF2E2A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4532A"/>
    <pageSetUpPr fitToPage="1"/>
  </sheetPr>
  <dimension ref="B1:I30"/>
  <sheetViews>
    <sheetView showGridLines="0" tabSelected="1" zoomScaleNormal="100" workbookViewId="0">
      <selection activeCell="Q44" sqref="Q44"/>
    </sheetView>
  </sheetViews>
  <sheetFormatPr baseColWidth="10" defaultColWidth="8.7109375" defaultRowHeight="15" x14ac:dyDescent="0.25"/>
  <cols>
    <col min="1" max="1" width="1" customWidth="1"/>
    <col min="2" max="2" width="22.5703125" bestFit="1" customWidth="1"/>
    <col min="3" max="3" width="15.140625" customWidth="1"/>
    <col min="4" max="4" width="3" customWidth="1"/>
    <col min="5" max="5" width="20.7109375" bestFit="1" customWidth="1"/>
    <col min="6" max="6" width="15" customWidth="1"/>
    <col min="7" max="7" width="3" customWidth="1"/>
    <col min="8" max="8" width="22" customWidth="1"/>
    <col min="9" max="9" width="15" customWidth="1"/>
    <col min="10" max="10" width="2.28515625" customWidth="1"/>
  </cols>
  <sheetData>
    <row r="1" spans="2:9" ht="6" customHeight="1" x14ac:dyDescent="0.25"/>
    <row r="2" spans="2:9" ht="37.5" customHeight="1" x14ac:dyDescent="0.25">
      <c r="B2" s="30" t="s">
        <v>0</v>
      </c>
      <c r="C2" s="30"/>
      <c r="D2" s="30"/>
      <c r="E2" s="30"/>
      <c r="F2" s="30"/>
      <c r="G2" s="30"/>
      <c r="H2" s="30"/>
      <c r="I2" s="30"/>
    </row>
    <row r="3" spans="2:9" ht="18" customHeight="1" x14ac:dyDescent="0.25">
      <c r="B3" s="31" t="s">
        <v>1</v>
      </c>
      <c r="C3" s="31"/>
      <c r="D3" s="31"/>
      <c r="E3" s="31"/>
      <c r="F3" s="31"/>
      <c r="G3" s="31"/>
      <c r="H3" s="31"/>
      <c r="I3" s="31"/>
    </row>
    <row r="4" spans="2:9" ht="9.75" customHeight="1" x14ac:dyDescent="0.25"/>
    <row r="5" spans="2:9" ht="19.5" customHeight="1" x14ac:dyDescent="0.25">
      <c r="B5" s="23" t="s">
        <v>2</v>
      </c>
      <c r="C5" s="23"/>
      <c r="D5" s="23"/>
      <c r="E5" s="23"/>
      <c r="F5" s="23"/>
      <c r="G5" s="23"/>
      <c r="H5" s="23"/>
      <c r="I5" s="23"/>
    </row>
    <row r="6" spans="2:9" ht="18" customHeight="1" x14ac:dyDescent="0.25">
      <c r="B6" s="4" t="s">
        <v>3</v>
      </c>
      <c r="C6" s="34" t="s">
        <v>203</v>
      </c>
      <c r="D6" s="34"/>
      <c r="E6" s="4" t="s">
        <v>4</v>
      </c>
      <c r="F6" s="34" t="s">
        <v>5</v>
      </c>
      <c r="G6" s="34"/>
      <c r="H6" s="34"/>
      <c r="I6" s="34"/>
    </row>
    <row r="7" spans="2:9" ht="18" customHeight="1" x14ac:dyDescent="0.25">
      <c r="B7" s="4" t="s">
        <v>6</v>
      </c>
      <c r="C7" s="34" t="s">
        <v>204</v>
      </c>
      <c r="D7" s="34"/>
      <c r="E7" s="4" t="s">
        <v>7</v>
      </c>
      <c r="F7" s="34" t="s">
        <v>8</v>
      </c>
      <c r="G7" s="34"/>
      <c r="H7" s="34"/>
      <c r="I7" s="34"/>
    </row>
    <row r="8" spans="2:9" ht="18" customHeight="1" x14ac:dyDescent="0.25">
      <c r="B8" s="4" t="s">
        <v>9</v>
      </c>
      <c r="C8" s="34" t="s">
        <v>10</v>
      </c>
      <c r="D8" s="34"/>
      <c r="E8" s="4" t="s">
        <v>11</v>
      </c>
      <c r="F8" s="34" t="s">
        <v>12</v>
      </c>
      <c r="G8" s="34"/>
      <c r="H8" s="34"/>
      <c r="I8" s="34"/>
    </row>
    <row r="9" spans="2:9" ht="18" customHeight="1" x14ac:dyDescent="0.25">
      <c r="B9" s="4" t="s">
        <v>13</v>
      </c>
      <c r="C9" s="34" t="s">
        <v>14</v>
      </c>
      <c r="D9" s="34"/>
      <c r="E9" s="4" t="s">
        <v>15</v>
      </c>
      <c r="F9" s="34" t="s">
        <v>16</v>
      </c>
      <c r="G9" s="34"/>
      <c r="H9" s="34"/>
      <c r="I9" s="34"/>
    </row>
    <row r="10" spans="2:9" ht="18" customHeight="1" x14ac:dyDescent="0.25">
      <c r="B10" s="4" t="s">
        <v>17</v>
      </c>
      <c r="C10" s="35">
        <v>46083</v>
      </c>
      <c r="D10" s="35"/>
      <c r="E10" s="4" t="s">
        <v>18</v>
      </c>
      <c r="F10" s="35">
        <v>46353</v>
      </c>
      <c r="G10" s="35"/>
      <c r="H10" s="35"/>
      <c r="I10" s="35"/>
    </row>
    <row r="11" spans="2:9" ht="9.75" customHeight="1" x14ac:dyDescent="0.25"/>
    <row r="12" spans="2:9" ht="18" customHeight="1" x14ac:dyDescent="0.25">
      <c r="B12" s="29" t="s">
        <v>19</v>
      </c>
      <c r="C12" s="29"/>
      <c r="E12" s="29" t="s">
        <v>20</v>
      </c>
      <c r="F12" s="29"/>
      <c r="H12" s="29" t="s">
        <v>21</v>
      </c>
      <c r="I12" s="29"/>
    </row>
    <row r="13" spans="2:9" ht="30" customHeight="1" x14ac:dyDescent="0.25">
      <c r="B13" s="26">
        <f>COUNT(Tagesberichte!$B$8:$B$400)</f>
        <v>7</v>
      </c>
      <c r="C13" s="26"/>
      <c r="E13" s="28">
        <f>IFERROR(ROUND(AVERAGE(Tagesberichte!$H$8:$H$400),1),0)</f>
        <v>13</v>
      </c>
      <c r="F13" s="28"/>
      <c r="H13" s="26">
        <f>SUMPRODUCT((Tagesberichte!$M$8:$M$400="Ja")*1)</f>
        <v>1</v>
      </c>
      <c r="I13" s="26"/>
    </row>
    <row r="14" spans="2:9" ht="9.75" customHeight="1" x14ac:dyDescent="0.25"/>
    <row r="15" spans="2:9" x14ac:dyDescent="0.25">
      <c r="B15" s="29" t="s">
        <v>22</v>
      </c>
      <c r="C15" s="29"/>
      <c r="E15" s="29" t="s">
        <v>23</v>
      </c>
      <c r="F15" s="29"/>
      <c r="H15" s="29" t="s">
        <v>24</v>
      </c>
      <c r="I15" s="29"/>
    </row>
    <row r="16" spans="2:9" ht="30" customHeight="1" x14ac:dyDescent="0.25">
      <c r="B16" s="26">
        <f>COUNTIF(Mängelliste!$J$8:$J$200,"Offen")+COUNTIF(Mängelliste!$J$8:$J$200,"In Bearbeitung")</f>
        <v>3</v>
      </c>
      <c r="C16" s="26"/>
      <c r="E16" s="26">
        <f ca="1">SUM(Mängelliste!$N$8:$N$200)</f>
        <v>3</v>
      </c>
      <c r="F16" s="26"/>
      <c r="H16" s="26">
        <f>COUNTA(Lieferungen!$C$8:$C$300)</f>
        <v>7</v>
      </c>
      <c r="I16" s="26"/>
    </row>
    <row r="17" spans="2:9" ht="9.75" customHeight="1" x14ac:dyDescent="0.25"/>
    <row r="18" spans="2:9" ht="19.5" customHeight="1" x14ac:dyDescent="0.25">
      <c r="B18" s="23" t="s">
        <v>25</v>
      </c>
      <c r="C18" s="23"/>
      <c r="D18" s="23"/>
      <c r="E18" s="23"/>
      <c r="F18" s="23"/>
      <c r="G18" s="23"/>
      <c r="H18" s="23"/>
      <c r="I18" s="23"/>
    </row>
    <row r="19" spans="2:9" ht="15.75" customHeight="1" x14ac:dyDescent="0.25">
      <c r="B19" s="2" t="s">
        <v>26</v>
      </c>
      <c r="C19" s="27" t="s">
        <v>27</v>
      </c>
      <c r="D19" s="27"/>
      <c r="E19" s="27" t="s">
        <v>28</v>
      </c>
      <c r="F19" s="27"/>
      <c r="H19" s="27" t="s">
        <v>29</v>
      </c>
      <c r="I19" s="27"/>
    </row>
    <row r="20" spans="2:9" ht="16.5" customHeight="1" x14ac:dyDescent="0.25">
      <c r="B20" s="3" t="s">
        <v>8</v>
      </c>
      <c r="C20" s="24">
        <f>COUNTIFS(Tagesberichte!$P$8:$P$400,$B20)+COUNTIFS(Tagesberichte!$R$8:$R$400,$B20)</f>
        <v>7</v>
      </c>
      <c r="D20" s="24"/>
      <c r="E20" s="24">
        <f>SUMIFS(Tagesberichte!$Q$8:$Q$400,Tagesberichte!$P$8:$P$400,$B20)+SUMIFS(Tagesberichte!$S$8:$S$400,Tagesberichte!$R$8:$R$400,$B20)</f>
        <v>682</v>
      </c>
      <c r="F20" s="24"/>
      <c r="H20" s="25">
        <f>IFERROR((SUMIFS(Tagesberichte!$Q$8:$Q$400,Tagesberichte!$P$8:$P$400,$B20)+SUMIFS(Tagesberichte!$S$8:$S$400,Tagesberichte!$R$8:$R$400,$B20))/SUM(Tagesberichte!$I$8:$I$400),0)</f>
        <v>0.92411924119241196</v>
      </c>
      <c r="I20" s="25"/>
    </row>
    <row r="21" spans="2:9" ht="16.5" customHeight="1" x14ac:dyDescent="0.25">
      <c r="B21" s="3" t="s">
        <v>30</v>
      </c>
      <c r="C21" s="24">
        <f>COUNTIFS(Tagesberichte!$P$8:$P$400,$B21)+COUNTIFS(Tagesberichte!$R$8:$R$400,$B21)</f>
        <v>1</v>
      </c>
      <c r="D21" s="24"/>
      <c r="E21" s="24">
        <f>SUMIFS(Tagesberichte!$Q$8:$Q$400,Tagesberichte!$P$8:$P$400,$B21)+SUMIFS(Tagesberichte!$S$8:$S$400,Tagesberichte!$R$8:$R$400,$B21)</f>
        <v>20</v>
      </c>
      <c r="F21" s="24"/>
      <c r="H21" s="25">
        <f>IFERROR((SUMIFS(Tagesberichte!$Q$8:$Q$400,Tagesberichte!$P$8:$P$400,$B21)+SUMIFS(Tagesberichte!$S$8:$S$400,Tagesberichte!$R$8:$R$400,$B21))/SUM(Tagesberichte!$I$8:$I$400),0)</f>
        <v>2.7100271002710029E-2</v>
      </c>
      <c r="I21" s="25"/>
    </row>
    <row r="22" spans="2:9" ht="16.5" customHeight="1" x14ac:dyDescent="0.25">
      <c r="B22" s="3" t="s">
        <v>31</v>
      </c>
      <c r="C22" s="24">
        <f>COUNTIFS(Tagesberichte!$P$8:$P$400,$B22)+COUNTIFS(Tagesberichte!$R$8:$R$400,$B22)</f>
        <v>1</v>
      </c>
      <c r="D22" s="24"/>
      <c r="E22" s="24">
        <f>SUMIFS(Tagesberichte!$Q$8:$Q$400,Tagesberichte!$P$8:$P$400,$B22)+SUMIFS(Tagesberichte!$S$8:$S$400,Tagesberichte!$R$8:$R$400,$B22)</f>
        <v>24</v>
      </c>
      <c r="F22" s="24"/>
      <c r="H22" s="25">
        <f>IFERROR((SUMIFS(Tagesberichte!$Q$8:$Q$400,Tagesberichte!$P$8:$P$400,$B22)+SUMIFS(Tagesberichte!$S$8:$S$400,Tagesberichte!$R$8:$R$400,$B22))/SUM(Tagesberichte!$I$8:$I$400),0)</f>
        <v>3.2520325203252036E-2</v>
      </c>
      <c r="I22" s="25"/>
    </row>
    <row r="23" spans="2:9" ht="16.5" customHeight="1" x14ac:dyDescent="0.25">
      <c r="B23" s="3" t="s">
        <v>32</v>
      </c>
      <c r="C23" s="24">
        <f>COUNTIFS(Tagesberichte!$P$8:$P$400,$B23)+COUNTIFS(Tagesberichte!$R$8:$R$400,$B23)</f>
        <v>1</v>
      </c>
      <c r="D23" s="24"/>
      <c r="E23" s="24">
        <f>SUMIFS(Tagesberichte!$Q$8:$Q$400,Tagesberichte!$P$8:$P$400,$B23)+SUMIFS(Tagesberichte!$S$8:$S$400,Tagesberichte!$R$8:$R$400,$B23)</f>
        <v>12</v>
      </c>
      <c r="F23" s="24"/>
      <c r="H23" s="25">
        <f>IFERROR((SUMIFS(Tagesberichte!$Q$8:$Q$400,Tagesberichte!$P$8:$P$400,$B23)+SUMIFS(Tagesberichte!$S$8:$S$400,Tagesberichte!$R$8:$R$400,$B23))/SUM(Tagesberichte!$I$8:$I$400),0)</f>
        <v>1.6260162601626018E-2</v>
      </c>
      <c r="I23" s="25"/>
    </row>
    <row r="24" spans="2:9" ht="18" customHeight="1" x14ac:dyDescent="0.25">
      <c r="B24" s="5" t="s">
        <v>33</v>
      </c>
      <c r="C24" s="21">
        <f>SUM(C20:D23)</f>
        <v>10</v>
      </c>
      <c r="D24" s="21"/>
      <c r="E24" s="21">
        <f>SUM(Tagesberichte!$I$8:$I$400)</f>
        <v>738</v>
      </c>
      <c r="F24" s="21"/>
      <c r="H24" s="22">
        <f>IFERROR(SUM(H20:I23),0)</f>
        <v>1</v>
      </c>
      <c r="I24" s="22"/>
    </row>
    <row r="26" spans="2:9" ht="19.5" customHeight="1" x14ac:dyDescent="0.25">
      <c r="B26" s="23" t="s">
        <v>34</v>
      </c>
      <c r="C26" s="23"/>
      <c r="D26" s="23"/>
      <c r="E26" s="23"/>
      <c r="F26" s="23"/>
      <c r="G26" s="23"/>
      <c r="H26" s="23"/>
      <c r="I26" s="23"/>
    </row>
    <row r="27" spans="2:9" ht="15" customHeight="1" x14ac:dyDescent="0.25">
      <c r="B27" s="20" t="s">
        <v>35</v>
      </c>
      <c r="C27" s="20"/>
      <c r="D27" s="20"/>
      <c r="E27" s="20"/>
      <c r="F27" s="20"/>
      <c r="G27" s="20"/>
      <c r="H27" s="20"/>
      <c r="I27" s="20"/>
    </row>
    <row r="28" spans="2:9" ht="15" customHeight="1" x14ac:dyDescent="0.25">
      <c r="B28" s="20" t="s">
        <v>36</v>
      </c>
      <c r="C28" s="20"/>
      <c r="D28" s="20"/>
      <c r="E28" s="20"/>
      <c r="F28" s="20"/>
      <c r="G28" s="20"/>
      <c r="H28" s="20"/>
      <c r="I28" s="20"/>
    </row>
    <row r="29" spans="2:9" ht="15" customHeight="1" x14ac:dyDescent="0.25">
      <c r="B29" s="20" t="s">
        <v>37</v>
      </c>
      <c r="C29" s="20"/>
      <c r="D29" s="20"/>
      <c r="E29" s="20"/>
      <c r="F29" s="20"/>
      <c r="G29" s="20"/>
      <c r="H29" s="20"/>
      <c r="I29" s="20"/>
    </row>
    <row r="30" spans="2:9" ht="15" customHeight="1" x14ac:dyDescent="0.25">
      <c r="B30" s="20" t="s">
        <v>38</v>
      </c>
      <c r="C30" s="20"/>
      <c r="D30" s="20"/>
      <c r="E30" s="20"/>
      <c r="F30" s="20"/>
      <c r="G30" s="20"/>
      <c r="H30" s="20"/>
      <c r="I30" s="20"/>
    </row>
  </sheetData>
  <mergeCells count="49">
    <mergeCell ref="B2:I2"/>
    <mergeCell ref="B3:I3"/>
    <mergeCell ref="B5:I5"/>
    <mergeCell ref="C6:D6"/>
    <mergeCell ref="F6:I6"/>
    <mergeCell ref="C7:D7"/>
    <mergeCell ref="F7:I7"/>
    <mergeCell ref="C8:D8"/>
    <mergeCell ref="F8:I8"/>
    <mergeCell ref="C9:D9"/>
    <mergeCell ref="F9:I9"/>
    <mergeCell ref="C10:D10"/>
    <mergeCell ref="F10:I10"/>
    <mergeCell ref="B12:C12"/>
    <mergeCell ref="E12:F12"/>
    <mergeCell ref="H12:I12"/>
    <mergeCell ref="B13:C13"/>
    <mergeCell ref="E13:F13"/>
    <mergeCell ref="H13:I13"/>
    <mergeCell ref="B15:C15"/>
    <mergeCell ref="E15:F15"/>
    <mergeCell ref="H15:I15"/>
    <mergeCell ref="B16:C16"/>
    <mergeCell ref="E16:F16"/>
    <mergeCell ref="H16:I16"/>
    <mergeCell ref="B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B28:I28"/>
    <mergeCell ref="B29:I29"/>
    <mergeCell ref="B30:I30"/>
    <mergeCell ref="C24:D24"/>
    <mergeCell ref="E24:F24"/>
    <mergeCell ref="H24:I24"/>
    <mergeCell ref="B26:I26"/>
    <mergeCell ref="B27:I27"/>
  </mergeCells>
  <printOptions horizontalCentered="1"/>
  <pageMargins left="0.4" right="0.4" top="1" bottom="1" header="0.511811023622047" footer="0.511811023622047"/>
  <pageSetup paperSize="9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4532A"/>
    <pageSetUpPr fitToPage="1"/>
  </sheetPr>
  <dimension ref="B1:S48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28515625" customWidth="1"/>
    <col min="2" max="2" width="5" customWidth="1"/>
    <col min="3" max="3" width="12" customWidth="1"/>
    <col min="4" max="4" width="11" customWidth="1"/>
    <col min="5" max="5" width="9" customWidth="1"/>
    <col min="6" max="7" width="13" customWidth="1"/>
    <col min="8" max="8" width="10" customWidth="1"/>
    <col min="9" max="9" width="9" customWidth="1"/>
    <col min="10" max="10" width="40" customWidth="1"/>
    <col min="11" max="12" width="26" customWidth="1"/>
    <col min="13" max="13" width="9" customWidth="1"/>
    <col min="14" max="14" width="2.28515625" customWidth="1"/>
    <col min="15" max="15" width="3" hidden="1" customWidth="1"/>
    <col min="16" max="16" width="22" hidden="1" customWidth="1"/>
    <col min="17" max="17" width="9" hidden="1" customWidth="1"/>
    <col min="18" max="18" width="22" hidden="1" customWidth="1"/>
    <col min="19" max="19" width="9" hidden="1" customWidth="1"/>
  </cols>
  <sheetData>
    <row r="1" spans="2:19" ht="6" customHeight="1" x14ac:dyDescent="0.25"/>
    <row r="2" spans="2:19" ht="33.75" customHeight="1" x14ac:dyDescent="0.25">
      <c r="B2" s="30" t="s">
        <v>39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2:19" ht="18" customHeight="1" x14ac:dyDescent="0.25">
      <c r="B3" s="31" t="str">
        <f>"Projekt "&amp;Übersicht!$C$6&amp;"   ·   Projekt-Nr. "&amp;Übersicht!$C$8&amp;"   ·   Bauleitung: "&amp;Übersicht!$F$8</f>
        <v>Projekt Neubau Mehrzweck   ·   Projekt-Nr. BV-2026-034   ·   Bauleitung: T. Brandner (Bauleiter)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2:19" ht="7.5" customHeight="1" x14ac:dyDescent="0.25"/>
    <row r="5" spans="2:19" ht="21.75" customHeight="1" x14ac:dyDescent="0.25">
      <c r="B5" s="32" t="str">
        <f>"Bautage:  "&amp;COUNT($C$8:$C$400)&amp;"        Personenstunden gesamt:  "&amp;TEXT(SUM($I$8:$I$400),"#,##0")</f>
        <v>Bautage:  7        Personenstunden gesamt:  738,0</v>
      </c>
      <c r="C5" s="32"/>
      <c r="D5" s="32"/>
      <c r="E5" s="32"/>
      <c r="F5" s="32"/>
      <c r="G5" s="33" t="str">
        <f>"Ausfalltage:  "&amp;SUMPRODUCT(($M$8:$M$400="Ja")*1)&amp;"        letzter Eintrag:  "&amp;IF(COUNT($C$8:$C$400)=0,"–",TEXT(DAY(MAX($C$8:$C$400)),"00")&amp;"."&amp;TEXT(MONTH(MAX($C$8:$C$400)),"00")&amp;"."&amp;YEAR(MAX($C$8:$C$400)))</f>
        <v>Ausfalltage:  1        letzter Eintrag:  10.03.2026</v>
      </c>
      <c r="H5" s="33"/>
      <c r="I5" s="33"/>
      <c r="J5" s="33"/>
      <c r="K5" s="33"/>
      <c r="L5" s="33"/>
      <c r="M5" s="33"/>
      <c r="O5" s="6" t="s">
        <v>40</v>
      </c>
    </row>
    <row r="6" spans="2:19" ht="7.5" customHeight="1" x14ac:dyDescent="0.25">
      <c r="P6" s="7" t="s">
        <v>41</v>
      </c>
    </row>
    <row r="7" spans="2:19" ht="30" customHeight="1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P7" s="8" t="s">
        <v>54</v>
      </c>
      <c r="Q7" s="8" t="s">
        <v>55</v>
      </c>
      <c r="R7" s="8" t="s">
        <v>56</v>
      </c>
      <c r="S7" s="8" t="s">
        <v>57</v>
      </c>
    </row>
    <row r="8" spans="2:19" ht="39.75" customHeight="1" x14ac:dyDescent="0.25">
      <c r="B8" s="9">
        <f>IF($C8="","",COUNT($C$8:$C8))</f>
        <v>1</v>
      </c>
      <c r="C8" s="10">
        <v>46083</v>
      </c>
      <c r="D8" s="11" t="str">
        <f t="shared" ref="D8:D48" si="0">IF($C8="","",CHOOSE(WEEKDAY($C8,2),"Montag","Dienstag","Mittwoch","Donnerstag","Freitag","Samstag","Sonntag"))</f>
        <v>Montag</v>
      </c>
      <c r="E8" s="12">
        <v>8</v>
      </c>
      <c r="F8" s="13" t="s">
        <v>58</v>
      </c>
      <c r="G8" s="13" t="s">
        <v>59</v>
      </c>
      <c r="H8" s="14">
        <v>12</v>
      </c>
      <c r="I8" s="1">
        <f t="shared" ref="I8:I48" si="1">IF($H8="","",$Q8+$S8)</f>
        <v>96</v>
      </c>
      <c r="J8" s="15" t="s">
        <v>60</v>
      </c>
      <c r="K8" s="15" t="s">
        <v>61</v>
      </c>
      <c r="L8" s="15" t="s">
        <v>62</v>
      </c>
      <c r="M8" s="16" t="s">
        <v>63</v>
      </c>
      <c r="P8" s="13" t="s">
        <v>8</v>
      </c>
      <c r="Q8" s="17">
        <v>84</v>
      </c>
      <c r="R8" s="13" t="s">
        <v>32</v>
      </c>
      <c r="S8" s="17">
        <v>12</v>
      </c>
    </row>
    <row r="9" spans="2:19" ht="39.75" customHeight="1" x14ac:dyDescent="0.25">
      <c r="B9" s="9">
        <f>IF($C9="","",COUNT($C$8:$C9))</f>
        <v>2</v>
      </c>
      <c r="C9" s="10">
        <v>46084</v>
      </c>
      <c r="D9" s="11" t="str">
        <f t="shared" si="0"/>
        <v>Dienstag</v>
      </c>
      <c r="E9" s="12">
        <v>6</v>
      </c>
      <c r="F9" s="13" t="s">
        <v>64</v>
      </c>
      <c r="G9" s="13" t="s">
        <v>65</v>
      </c>
      <c r="H9" s="14">
        <v>14</v>
      </c>
      <c r="I9" s="1">
        <f t="shared" si="1"/>
        <v>112</v>
      </c>
      <c r="J9" s="15" t="s">
        <v>66</v>
      </c>
      <c r="K9" s="15" t="s">
        <v>67</v>
      </c>
      <c r="L9" s="15" t="s">
        <v>68</v>
      </c>
      <c r="M9" s="16" t="s">
        <v>63</v>
      </c>
      <c r="P9" s="13" t="s">
        <v>8</v>
      </c>
      <c r="Q9" s="17">
        <v>112</v>
      </c>
      <c r="R9" s="13"/>
      <c r="S9" s="17">
        <v>0</v>
      </c>
    </row>
    <row r="10" spans="2:19" ht="39.75" customHeight="1" x14ac:dyDescent="0.25">
      <c r="B10" s="9">
        <f>IF($C10="","",COUNT($C$8:$C10))</f>
        <v>3</v>
      </c>
      <c r="C10" s="10">
        <v>46085</v>
      </c>
      <c r="D10" s="11" t="str">
        <f t="shared" si="0"/>
        <v>Mittwoch</v>
      </c>
      <c r="E10" s="12">
        <v>4</v>
      </c>
      <c r="F10" s="13" t="s">
        <v>69</v>
      </c>
      <c r="G10" s="13" t="s">
        <v>70</v>
      </c>
      <c r="H10" s="14">
        <v>6</v>
      </c>
      <c r="I10" s="1">
        <f t="shared" si="1"/>
        <v>48</v>
      </c>
      <c r="J10" s="15" t="s">
        <v>71</v>
      </c>
      <c r="K10" s="15" t="s">
        <v>72</v>
      </c>
      <c r="L10" s="15" t="s">
        <v>73</v>
      </c>
      <c r="M10" s="16" t="s">
        <v>74</v>
      </c>
      <c r="P10" s="13" t="s">
        <v>8</v>
      </c>
      <c r="Q10" s="17">
        <v>48</v>
      </c>
      <c r="R10" s="13"/>
      <c r="S10" s="17">
        <v>0</v>
      </c>
    </row>
    <row r="11" spans="2:19" ht="39.75" customHeight="1" x14ac:dyDescent="0.25">
      <c r="B11" s="9">
        <f>IF($C11="","",COUNT($C$8:$C11))</f>
        <v>4</v>
      </c>
      <c r="C11" s="10">
        <v>46086</v>
      </c>
      <c r="D11" s="11" t="str">
        <f t="shared" si="0"/>
        <v>Donnerstag</v>
      </c>
      <c r="E11" s="12">
        <v>9</v>
      </c>
      <c r="F11" s="13" t="s">
        <v>75</v>
      </c>
      <c r="G11" s="13" t="s">
        <v>76</v>
      </c>
      <c r="H11" s="14">
        <v>15</v>
      </c>
      <c r="I11" s="1">
        <f t="shared" si="1"/>
        <v>120</v>
      </c>
      <c r="J11" s="15" t="s">
        <v>77</v>
      </c>
      <c r="K11" s="15" t="s">
        <v>78</v>
      </c>
      <c r="L11" s="15" t="s">
        <v>62</v>
      </c>
      <c r="M11" s="16" t="s">
        <v>63</v>
      </c>
      <c r="P11" s="13" t="s">
        <v>8</v>
      </c>
      <c r="Q11" s="17">
        <v>120</v>
      </c>
      <c r="R11" s="13"/>
      <c r="S11" s="17">
        <v>0</v>
      </c>
    </row>
    <row r="12" spans="2:19" ht="39.75" customHeight="1" x14ac:dyDescent="0.25">
      <c r="B12" s="9">
        <f>IF($C12="","",COUNT($C$8:$C12))</f>
        <v>5</v>
      </c>
      <c r="C12" s="10">
        <v>46087</v>
      </c>
      <c r="D12" s="11" t="str">
        <f t="shared" si="0"/>
        <v>Freitag</v>
      </c>
      <c r="E12" s="12">
        <v>11</v>
      </c>
      <c r="F12" s="13" t="s">
        <v>58</v>
      </c>
      <c r="G12" s="13" t="s">
        <v>79</v>
      </c>
      <c r="H12" s="14">
        <v>13</v>
      </c>
      <c r="I12" s="1">
        <f t="shared" si="1"/>
        <v>116</v>
      </c>
      <c r="J12" s="15" t="s">
        <v>80</v>
      </c>
      <c r="K12" s="15" t="s">
        <v>81</v>
      </c>
      <c r="L12" s="15" t="s">
        <v>62</v>
      </c>
      <c r="M12" s="16" t="s">
        <v>63</v>
      </c>
      <c r="P12" s="13" t="s">
        <v>8</v>
      </c>
      <c r="Q12" s="17">
        <v>96</v>
      </c>
      <c r="R12" s="13" t="s">
        <v>30</v>
      </c>
      <c r="S12" s="17">
        <v>20</v>
      </c>
    </row>
    <row r="13" spans="2:19" ht="39.75" customHeight="1" x14ac:dyDescent="0.25">
      <c r="B13" s="9">
        <f>IF($C13="","",COUNT($C$8:$C13))</f>
        <v>6</v>
      </c>
      <c r="C13" s="10">
        <v>46090</v>
      </c>
      <c r="D13" s="11" t="str">
        <f t="shared" si="0"/>
        <v>Montag</v>
      </c>
      <c r="E13" s="12">
        <v>10</v>
      </c>
      <c r="F13" s="13" t="s">
        <v>64</v>
      </c>
      <c r="G13" s="13" t="s">
        <v>82</v>
      </c>
      <c r="H13" s="14">
        <v>16</v>
      </c>
      <c r="I13" s="1">
        <f t="shared" si="1"/>
        <v>128</v>
      </c>
      <c r="J13" s="15" t="s">
        <v>83</v>
      </c>
      <c r="K13" s="15" t="s">
        <v>84</v>
      </c>
      <c r="L13" s="15" t="s">
        <v>62</v>
      </c>
      <c r="M13" s="16" t="s">
        <v>63</v>
      </c>
      <c r="P13" s="13" t="s">
        <v>8</v>
      </c>
      <c r="Q13" s="17">
        <v>104</v>
      </c>
      <c r="R13" s="13" t="s">
        <v>31</v>
      </c>
      <c r="S13" s="17">
        <v>24</v>
      </c>
    </row>
    <row r="14" spans="2:19" ht="39.75" customHeight="1" x14ac:dyDescent="0.25">
      <c r="B14" s="9">
        <f>IF($C14="","",COUNT($C$8:$C14))</f>
        <v>7</v>
      </c>
      <c r="C14" s="10">
        <v>46091</v>
      </c>
      <c r="D14" s="11" t="str">
        <f t="shared" si="0"/>
        <v>Dienstag</v>
      </c>
      <c r="E14" s="12">
        <v>7</v>
      </c>
      <c r="F14" s="13" t="s">
        <v>85</v>
      </c>
      <c r="G14" s="13" t="s">
        <v>86</v>
      </c>
      <c r="H14" s="14">
        <v>15</v>
      </c>
      <c r="I14" s="1">
        <f t="shared" si="1"/>
        <v>118</v>
      </c>
      <c r="J14" s="15" t="s">
        <v>87</v>
      </c>
      <c r="K14" s="15" t="s">
        <v>88</v>
      </c>
      <c r="L14" s="15" t="s">
        <v>89</v>
      </c>
      <c r="M14" s="16" t="s">
        <v>63</v>
      </c>
      <c r="P14" s="13" t="s">
        <v>8</v>
      </c>
      <c r="Q14" s="17">
        <v>118</v>
      </c>
      <c r="R14" s="13"/>
      <c r="S14" s="17">
        <v>0</v>
      </c>
    </row>
    <row r="15" spans="2:19" ht="25.5" customHeight="1" x14ac:dyDescent="0.25">
      <c r="B15" s="9" t="str">
        <f>IF($C15="","",COUNT($C$8:$C15))</f>
        <v/>
      </c>
      <c r="C15" s="10"/>
      <c r="D15" s="11" t="str">
        <f t="shared" si="0"/>
        <v/>
      </c>
      <c r="E15" s="12"/>
      <c r="F15" s="13"/>
      <c r="G15" s="13"/>
      <c r="H15" s="14"/>
      <c r="I15" s="1" t="str">
        <f t="shared" si="1"/>
        <v/>
      </c>
      <c r="J15" s="15"/>
      <c r="K15" s="15"/>
      <c r="L15" s="15"/>
      <c r="M15" s="16"/>
      <c r="P15" s="13"/>
      <c r="Q15" s="17"/>
      <c r="R15" s="13"/>
      <c r="S15" s="17"/>
    </row>
    <row r="16" spans="2:19" ht="25.5" customHeight="1" x14ac:dyDescent="0.25">
      <c r="B16" s="9" t="str">
        <f>IF($C16="","",COUNT($C$8:$C16))</f>
        <v/>
      </c>
      <c r="C16" s="10"/>
      <c r="D16" s="11" t="str">
        <f t="shared" si="0"/>
        <v/>
      </c>
      <c r="E16" s="12"/>
      <c r="F16" s="13"/>
      <c r="G16" s="13"/>
      <c r="H16" s="14"/>
      <c r="I16" s="1" t="str">
        <f t="shared" si="1"/>
        <v/>
      </c>
      <c r="J16" s="15"/>
      <c r="K16" s="15"/>
      <c r="L16" s="15"/>
      <c r="M16" s="16"/>
      <c r="P16" s="13"/>
      <c r="Q16" s="17"/>
      <c r="R16" s="13"/>
      <c r="S16" s="17"/>
    </row>
    <row r="17" spans="2:19" ht="25.5" customHeight="1" x14ac:dyDescent="0.25">
      <c r="B17" s="9" t="str">
        <f>IF($C17="","",COUNT($C$8:$C17))</f>
        <v/>
      </c>
      <c r="C17" s="10"/>
      <c r="D17" s="11" t="str">
        <f t="shared" si="0"/>
        <v/>
      </c>
      <c r="E17" s="12"/>
      <c r="F17" s="13"/>
      <c r="G17" s="13"/>
      <c r="H17" s="14"/>
      <c r="I17" s="1" t="str">
        <f t="shared" si="1"/>
        <v/>
      </c>
      <c r="J17" s="15"/>
      <c r="K17" s="15"/>
      <c r="L17" s="15"/>
      <c r="M17" s="16"/>
      <c r="P17" s="13"/>
      <c r="Q17" s="17"/>
      <c r="R17" s="13"/>
      <c r="S17" s="17"/>
    </row>
    <row r="18" spans="2:19" ht="25.5" customHeight="1" x14ac:dyDescent="0.25">
      <c r="B18" s="9" t="str">
        <f>IF($C18="","",COUNT($C$8:$C18))</f>
        <v/>
      </c>
      <c r="C18" s="10"/>
      <c r="D18" s="11" t="str">
        <f t="shared" si="0"/>
        <v/>
      </c>
      <c r="E18" s="12"/>
      <c r="F18" s="13"/>
      <c r="G18" s="13"/>
      <c r="H18" s="14"/>
      <c r="I18" s="1" t="str">
        <f t="shared" si="1"/>
        <v/>
      </c>
      <c r="J18" s="15"/>
      <c r="K18" s="15"/>
      <c r="L18" s="15"/>
      <c r="M18" s="16"/>
      <c r="P18" s="13"/>
      <c r="Q18" s="17"/>
      <c r="R18" s="13"/>
      <c r="S18" s="17"/>
    </row>
    <row r="19" spans="2:19" ht="25.5" customHeight="1" x14ac:dyDescent="0.25">
      <c r="B19" s="9" t="str">
        <f>IF($C19="","",COUNT($C$8:$C19))</f>
        <v/>
      </c>
      <c r="C19" s="10"/>
      <c r="D19" s="11" t="str">
        <f t="shared" si="0"/>
        <v/>
      </c>
      <c r="E19" s="12"/>
      <c r="F19" s="13"/>
      <c r="G19" s="13"/>
      <c r="H19" s="14"/>
      <c r="I19" s="1" t="str">
        <f t="shared" si="1"/>
        <v/>
      </c>
      <c r="J19" s="15"/>
      <c r="K19" s="15"/>
      <c r="L19" s="15"/>
      <c r="M19" s="16"/>
      <c r="P19" s="13"/>
      <c r="Q19" s="17"/>
      <c r="R19" s="13"/>
      <c r="S19" s="17"/>
    </row>
    <row r="20" spans="2:19" ht="25.5" customHeight="1" x14ac:dyDescent="0.25">
      <c r="B20" s="9" t="str">
        <f>IF($C20="","",COUNT($C$8:$C20))</f>
        <v/>
      </c>
      <c r="C20" s="10"/>
      <c r="D20" s="11" t="str">
        <f t="shared" si="0"/>
        <v/>
      </c>
      <c r="E20" s="12"/>
      <c r="F20" s="13"/>
      <c r="G20" s="13"/>
      <c r="H20" s="14"/>
      <c r="I20" s="1" t="str">
        <f t="shared" si="1"/>
        <v/>
      </c>
      <c r="J20" s="15"/>
      <c r="K20" s="15"/>
      <c r="L20" s="15"/>
      <c r="M20" s="16"/>
      <c r="P20" s="13"/>
      <c r="Q20" s="17"/>
      <c r="R20" s="13"/>
      <c r="S20" s="17"/>
    </row>
    <row r="21" spans="2:19" ht="25.5" customHeight="1" x14ac:dyDescent="0.25">
      <c r="B21" s="9" t="str">
        <f>IF($C21="","",COUNT($C$8:$C21))</f>
        <v/>
      </c>
      <c r="C21" s="10"/>
      <c r="D21" s="11" t="str">
        <f t="shared" si="0"/>
        <v/>
      </c>
      <c r="E21" s="12"/>
      <c r="F21" s="13"/>
      <c r="G21" s="13"/>
      <c r="H21" s="14"/>
      <c r="I21" s="1" t="str">
        <f t="shared" si="1"/>
        <v/>
      </c>
      <c r="J21" s="15"/>
      <c r="K21" s="15"/>
      <c r="L21" s="15"/>
      <c r="M21" s="16"/>
      <c r="P21" s="13"/>
      <c r="Q21" s="17"/>
      <c r="R21" s="13"/>
      <c r="S21" s="17"/>
    </row>
    <row r="22" spans="2:19" ht="25.5" customHeight="1" x14ac:dyDescent="0.25">
      <c r="B22" s="9" t="str">
        <f>IF($C22="","",COUNT($C$8:$C22))</f>
        <v/>
      </c>
      <c r="C22" s="10"/>
      <c r="D22" s="11" t="str">
        <f t="shared" si="0"/>
        <v/>
      </c>
      <c r="E22" s="12"/>
      <c r="F22" s="13"/>
      <c r="G22" s="13"/>
      <c r="H22" s="14"/>
      <c r="I22" s="1" t="str">
        <f t="shared" si="1"/>
        <v/>
      </c>
      <c r="J22" s="15"/>
      <c r="K22" s="15"/>
      <c r="L22" s="15"/>
      <c r="M22" s="16"/>
      <c r="P22" s="13"/>
      <c r="Q22" s="17"/>
      <c r="R22" s="13"/>
      <c r="S22" s="17"/>
    </row>
    <row r="23" spans="2:19" ht="25.5" customHeight="1" x14ac:dyDescent="0.25">
      <c r="B23" s="9" t="str">
        <f>IF($C23="","",COUNT($C$8:$C23))</f>
        <v/>
      </c>
      <c r="C23" s="10"/>
      <c r="D23" s="11" t="str">
        <f t="shared" si="0"/>
        <v/>
      </c>
      <c r="E23" s="12"/>
      <c r="F23" s="13"/>
      <c r="G23" s="13"/>
      <c r="H23" s="14"/>
      <c r="I23" s="1" t="str">
        <f t="shared" si="1"/>
        <v/>
      </c>
      <c r="J23" s="15"/>
      <c r="K23" s="15"/>
      <c r="L23" s="15"/>
      <c r="M23" s="16"/>
      <c r="P23" s="13"/>
      <c r="Q23" s="17"/>
      <c r="R23" s="13"/>
      <c r="S23" s="17"/>
    </row>
    <row r="24" spans="2:19" ht="25.5" customHeight="1" x14ac:dyDescent="0.25">
      <c r="B24" s="9" t="str">
        <f>IF($C24="","",COUNT($C$8:$C24))</f>
        <v/>
      </c>
      <c r="C24" s="10"/>
      <c r="D24" s="11" t="str">
        <f t="shared" si="0"/>
        <v/>
      </c>
      <c r="E24" s="12"/>
      <c r="F24" s="13"/>
      <c r="G24" s="13"/>
      <c r="H24" s="14"/>
      <c r="I24" s="1" t="str">
        <f t="shared" si="1"/>
        <v/>
      </c>
      <c r="J24" s="15"/>
      <c r="K24" s="15"/>
      <c r="L24" s="15"/>
      <c r="M24" s="16"/>
      <c r="P24" s="13"/>
      <c r="Q24" s="17"/>
      <c r="R24" s="13"/>
      <c r="S24" s="17"/>
    </row>
    <row r="25" spans="2:19" ht="25.5" customHeight="1" x14ac:dyDescent="0.25">
      <c r="B25" s="9" t="str">
        <f>IF($C25="","",COUNT($C$8:$C25))</f>
        <v/>
      </c>
      <c r="C25" s="10"/>
      <c r="D25" s="11" t="str">
        <f t="shared" si="0"/>
        <v/>
      </c>
      <c r="E25" s="12"/>
      <c r="F25" s="13"/>
      <c r="G25" s="13"/>
      <c r="H25" s="14"/>
      <c r="I25" s="1" t="str">
        <f t="shared" si="1"/>
        <v/>
      </c>
      <c r="J25" s="15"/>
      <c r="K25" s="15"/>
      <c r="L25" s="15"/>
      <c r="M25" s="16"/>
      <c r="P25" s="13"/>
      <c r="Q25" s="17"/>
      <c r="R25" s="13"/>
      <c r="S25" s="17"/>
    </row>
    <row r="26" spans="2:19" ht="25.5" customHeight="1" x14ac:dyDescent="0.25">
      <c r="B26" s="9" t="str">
        <f>IF($C26="","",COUNT($C$8:$C26))</f>
        <v/>
      </c>
      <c r="C26" s="10"/>
      <c r="D26" s="11" t="str">
        <f t="shared" si="0"/>
        <v/>
      </c>
      <c r="E26" s="12"/>
      <c r="F26" s="13"/>
      <c r="G26" s="13"/>
      <c r="H26" s="14"/>
      <c r="I26" s="1" t="str">
        <f t="shared" si="1"/>
        <v/>
      </c>
      <c r="J26" s="15"/>
      <c r="K26" s="15"/>
      <c r="L26" s="15"/>
      <c r="M26" s="16"/>
      <c r="P26" s="13"/>
      <c r="Q26" s="17"/>
      <c r="R26" s="13"/>
      <c r="S26" s="17"/>
    </row>
    <row r="27" spans="2:19" ht="25.5" customHeight="1" x14ac:dyDescent="0.25">
      <c r="B27" s="9" t="str">
        <f>IF($C27="","",COUNT($C$8:$C27))</f>
        <v/>
      </c>
      <c r="C27" s="10"/>
      <c r="D27" s="11" t="str">
        <f t="shared" si="0"/>
        <v/>
      </c>
      <c r="E27" s="12"/>
      <c r="F27" s="13"/>
      <c r="G27" s="13"/>
      <c r="H27" s="14"/>
      <c r="I27" s="1" t="str">
        <f t="shared" si="1"/>
        <v/>
      </c>
      <c r="J27" s="15"/>
      <c r="K27" s="15"/>
      <c r="L27" s="15"/>
      <c r="M27" s="16"/>
      <c r="P27" s="13"/>
      <c r="Q27" s="17"/>
      <c r="R27" s="13"/>
      <c r="S27" s="17"/>
    </row>
    <row r="28" spans="2:19" ht="25.5" customHeight="1" x14ac:dyDescent="0.25">
      <c r="B28" s="9" t="str">
        <f>IF($C28="","",COUNT($C$8:$C28))</f>
        <v/>
      </c>
      <c r="C28" s="10"/>
      <c r="D28" s="11" t="str">
        <f t="shared" si="0"/>
        <v/>
      </c>
      <c r="E28" s="12"/>
      <c r="F28" s="13"/>
      <c r="G28" s="13"/>
      <c r="H28" s="14"/>
      <c r="I28" s="1" t="str">
        <f t="shared" si="1"/>
        <v/>
      </c>
      <c r="J28" s="15"/>
      <c r="K28" s="15"/>
      <c r="L28" s="15"/>
      <c r="M28" s="16"/>
      <c r="P28" s="13"/>
      <c r="Q28" s="17"/>
      <c r="R28" s="13"/>
      <c r="S28" s="17"/>
    </row>
    <row r="29" spans="2:19" ht="25.5" customHeight="1" x14ac:dyDescent="0.25">
      <c r="B29" s="9" t="str">
        <f>IF($C29="","",COUNT($C$8:$C29))</f>
        <v/>
      </c>
      <c r="C29" s="10"/>
      <c r="D29" s="11" t="str">
        <f t="shared" si="0"/>
        <v/>
      </c>
      <c r="E29" s="12"/>
      <c r="F29" s="13"/>
      <c r="G29" s="13"/>
      <c r="H29" s="14"/>
      <c r="I29" s="1" t="str">
        <f t="shared" si="1"/>
        <v/>
      </c>
      <c r="J29" s="15"/>
      <c r="K29" s="15"/>
      <c r="L29" s="15"/>
      <c r="M29" s="16"/>
      <c r="P29" s="13"/>
      <c r="Q29" s="17"/>
      <c r="R29" s="13"/>
      <c r="S29" s="17"/>
    </row>
    <row r="30" spans="2:19" ht="25.5" customHeight="1" x14ac:dyDescent="0.25">
      <c r="B30" s="9" t="str">
        <f>IF($C30="","",COUNT($C$8:$C30))</f>
        <v/>
      </c>
      <c r="C30" s="10"/>
      <c r="D30" s="11" t="str">
        <f t="shared" si="0"/>
        <v/>
      </c>
      <c r="E30" s="12"/>
      <c r="F30" s="13"/>
      <c r="G30" s="13"/>
      <c r="H30" s="14"/>
      <c r="I30" s="1" t="str">
        <f t="shared" si="1"/>
        <v/>
      </c>
      <c r="J30" s="15"/>
      <c r="K30" s="15"/>
      <c r="L30" s="15"/>
      <c r="M30" s="16"/>
      <c r="P30" s="13"/>
      <c r="Q30" s="17"/>
      <c r="R30" s="13"/>
      <c r="S30" s="17"/>
    </row>
    <row r="31" spans="2:19" ht="25.5" customHeight="1" x14ac:dyDescent="0.25">
      <c r="B31" s="9" t="str">
        <f>IF($C31="","",COUNT($C$8:$C31))</f>
        <v/>
      </c>
      <c r="C31" s="10"/>
      <c r="D31" s="11" t="str">
        <f t="shared" si="0"/>
        <v/>
      </c>
      <c r="E31" s="12"/>
      <c r="F31" s="13"/>
      <c r="G31" s="13"/>
      <c r="H31" s="14"/>
      <c r="I31" s="1" t="str">
        <f t="shared" si="1"/>
        <v/>
      </c>
      <c r="J31" s="15"/>
      <c r="K31" s="15"/>
      <c r="L31" s="15"/>
      <c r="M31" s="16"/>
      <c r="P31" s="13"/>
      <c r="Q31" s="17"/>
      <c r="R31" s="13"/>
      <c r="S31" s="17"/>
    </row>
    <row r="32" spans="2:19" ht="25.5" customHeight="1" x14ac:dyDescent="0.25">
      <c r="B32" s="9" t="str">
        <f>IF($C32="","",COUNT($C$8:$C32))</f>
        <v/>
      </c>
      <c r="C32" s="10"/>
      <c r="D32" s="11" t="str">
        <f t="shared" si="0"/>
        <v/>
      </c>
      <c r="E32" s="12"/>
      <c r="F32" s="13"/>
      <c r="G32" s="13"/>
      <c r="H32" s="14"/>
      <c r="I32" s="1" t="str">
        <f t="shared" si="1"/>
        <v/>
      </c>
      <c r="J32" s="15"/>
      <c r="K32" s="15"/>
      <c r="L32" s="15"/>
      <c r="M32" s="16"/>
      <c r="P32" s="13"/>
      <c r="Q32" s="17"/>
      <c r="R32" s="13"/>
      <c r="S32" s="17"/>
    </row>
    <row r="33" spans="2:19" ht="25.5" customHeight="1" x14ac:dyDescent="0.25">
      <c r="B33" s="9" t="str">
        <f>IF($C33="","",COUNT($C$8:$C33))</f>
        <v/>
      </c>
      <c r="C33" s="10"/>
      <c r="D33" s="11" t="str">
        <f t="shared" si="0"/>
        <v/>
      </c>
      <c r="E33" s="12"/>
      <c r="F33" s="13"/>
      <c r="G33" s="13"/>
      <c r="H33" s="14"/>
      <c r="I33" s="1" t="str">
        <f t="shared" si="1"/>
        <v/>
      </c>
      <c r="J33" s="15"/>
      <c r="K33" s="15"/>
      <c r="L33" s="15"/>
      <c r="M33" s="16"/>
      <c r="P33" s="13"/>
      <c r="Q33" s="17"/>
      <c r="R33" s="13"/>
      <c r="S33" s="17"/>
    </row>
    <row r="34" spans="2:19" ht="25.5" customHeight="1" x14ac:dyDescent="0.25">
      <c r="B34" s="9" t="str">
        <f>IF($C34="","",COUNT($C$8:$C34))</f>
        <v/>
      </c>
      <c r="C34" s="10"/>
      <c r="D34" s="11" t="str">
        <f t="shared" si="0"/>
        <v/>
      </c>
      <c r="E34" s="12"/>
      <c r="F34" s="13"/>
      <c r="G34" s="13"/>
      <c r="H34" s="14"/>
      <c r="I34" s="1" t="str">
        <f t="shared" si="1"/>
        <v/>
      </c>
      <c r="J34" s="15"/>
      <c r="K34" s="15"/>
      <c r="L34" s="15"/>
      <c r="M34" s="16"/>
      <c r="P34" s="13"/>
      <c r="Q34" s="17"/>
      <c r="R34" s="13"/>
      <c r="S34" s="17"/>
    </row>
    <row r="35" spans="2:19" ht="25.5" customHeight="1" x14ac:dyDescent="0.25">
      <c r="B35" s="9" t="str">
        <f>IF($C35="","",COUNT($C$8:$C35))</f>
        <v/>
      </c>
      <c r="C35" s="10"/>
      <c r="D35" s="11" t="str">
        <f t="shared" si="0"/>
        <v/>
      </c>
      <c r="E35" s="12"/>
      <c r="F35" s="13"/>
      <c r="G35" s="13"/>
      <c r="H35" s="14"/>
      <c r="I35" s="1" t="str">
        <f t="shared" si="1"/>
        <v/>
      </c>
      <c r="J35" s="15"/>
      <c r="K35" s="15"/>
      <c r="L35" s="15"/>
      <c r="M35" s="16"/>
      <c r="P35" s="13"/>
      <c r="Q35" s="17"/>
      <c r="R35" s="13"/>
      <c r="S35" s="17"/>
    </row>
    <row r="36" spans="2:19" ht="25.5" customHeight="1" x14ac:dyDescent="0.25">
      <c r="B36" s="9" t="str">
        <f>IF($C36="","",COUNT($C$8:$C36))</f>
        <v/>
      </c>
      <c r="C36" s="10"/>
      <c r="D36" s="11" t="str">
        <f t="shared" si="0"/>
        <v/>
      </c>
      <c r="E36" s="12"/>
      <c r="F36" s="13"/>
      <c r="G36" s="13"/>
      <c r="H36" s="14"/>
      <c r="I36" s="1" t="str">
        <f t="shared" si="1"/>
        <v/>
      </c>
      <c r="J36" s="15"/>
      <c r="K36" s="15"/>
      <c r="L36" s="15"/>
      <c r="M36" s="16"/>
      <c r="P36" s="13"/>
      <c r="Q36" s="17"/>
      <c r="R36" s="13"/>
      <c r="S36" s="17"/>
    </row>
    <row r="37" spans="2:19" ht="25.5" customHeight="1" x14ac:dyDescent="0.25">
      <c r="B37" s="9" t="str">
        <f>IF($C37="","",COUNT($C$8:$C37))</f>
        <v/>
      </c>
      <c r="C37" s="10"/>
      <c r="D37" s="11" t="str">
        <f t="shared" si="0"/>
        <v/>
      </c>
      <c r="E37" s="12"/>
      <c r="F37" s="13"/>
      <c r="G37" s="13"/>
      <c r="H37" s="14"/>
      <c r="I37" s="1" t="str">
        <f t="shared" si="1"/>
        <v/>
      </c>
      <c r="J37" s="15"/>
      <c r="K37" s="15"/>
      <c r="L37" s="15"/>
      <c r="M37" s="16"/>
      <c r="P37" s="13"/>
      <c r="Q37" s="17"/>
      <c r="R37" s="13"/>
      <c r="S37" s="17"/>
    </row>
    <row r="38" spans="2:19" ht="25.5" customHeight="1" x14ac:dyDescent="0.25">
      <c r="B38" s="9" t="str">
        <f>IF($C38="","",COUNT($C$8:$C38))</f>
        <v/>
      </c>
      <c r="C38" s="10"/>
      <c r="D38" s="11" t="str">
        <f t="shared" si="0"/>
        <v/>
      </c>
      <c r="E38" s="12"/>
      <c r="F38" s="13"/>
      <c r="G38" s="13"/>
      <c r="H38" s="14"/>
      <c r="I38" s="1" t="str">
        <f t="shared" si="1"/>
        <v/>
      </c>
      <c r="J38" s="15"/>
      <c r="K38" s="15"/>
      <c r="L38" s="15"/>
      <c r="M38" s="16"/>
      <c r="P38" s="13"/>
      <c r="Q38" s="17"/>
      <c r="R38" s="13"/>
      <c r="S38" s="17"/>
    </row>
    <row r="39" spans="2:19" ht="25.5" customHeight="1" x14ac:dyDescent="0.25">
      <c r="B39" s="9" t="str">
        <f>IF($C39="","",COUNT($C$8:$C39))</f>
        <v/>
      </c>
      <c r="C39" s="10"/>
      <c r="D39" s="11" t="str">
        <f t="shared" si="0"/>
        <v/>
      </c>
      <c r="E39" s="12"/>
      <c r="F39" s="13"/>
      <c r="G39" s="13"/>
      <c r="H39" s="14"/>
      <c r="I39" s="1" t="str">
        <f t="shared" si="1"/>
        <v/>
      </c>
      <c r="J39" s="15"/>
      <c r="K39" s="15"/>
      <c r="L39" s="15"/>
      <c r="M39" s="16"/>
      <c r="P39" s="13"/>
      <c r="Q39" s="17"/>
      <c r="R39" s="13"/>
      <c r="S39" s="17"/>
    </row>
    <row r="40" spans="2:19" ht="25.5" customHeight="1" x14ac:dyDescent="0.25">
      <c r="B40" s="9" t="str">
        <f>IF($C40="","",COUNT($C$8:$C40))</f>
        <v/>
      </c>
      <c r="C40" s="10"/>
      <c r="D40" s="11" t="str">
        <f t="shared" si="0"/>
        <v/>
      </c>
      <c r="E40" s="12"/>
      <c r="F40" s="13"/>
      <c r="G40" s="13"/>
      <c r="H40" s="14"/>
      <c r="I40" s="1" t="str">
        <f t="shared" si="1"/>
        <v/>
      </c>
      <c r="J40" s="15"/>
      <c r="K40" s="15"/>
      <c r="L40" s="15"/>
      <c r="M40" s="16"/>
      <c r="P40" s="13"/>
      <c r="Q40" s="17"/>
      <c r="R40" s="13"/>
      <c r="S40" s="17"/>
    </row>
    <row r="41" spans="2:19" ht="25.5" customHeight="1" x14ac:dyDescent="0.25">
      <c r="B41" s="9" t="str">
        <f>IF($C41="","",COUNT($C$8:$C41))</f>
        <v/>
      </c>
      <c r="C41" s="10"/>
      <c r="D41" s="11" t="str">
        <f t="shared" si="0"/>
        <v/>
      </c>
      <c r="E41" s="12"/>
      <c r="F41" s="13"/>
      <c r="G41" s="13"/>
      <c r="H41" s="14"/>
      <c r="I41" s="1" t="str">
        <f t="shared" si="1"/>
        <v/>
      </c>
      <c r="J41" s="15"/>
      <c r="K41" s="15"/>
      <c r="L41" s="15"/>
      <c r="M41" s="16"/>
      <c r="P41" s="13"/>
      <c r="Q41" s="17"/>
      <c r="R41" s="13"/>
      <c r="S41" s="17"/>
    </row>
    <row r="42" spans="2:19" ht="25.5" customHeight="1" x14ac:dyDescent="0.25">
      <c r="B42" s="9" t="str">
        <f>IF($C42="","",COUNT($C$8:$C42))</f>
        <v/>
      </c>
      <c r="C42" s="10"/>
      <c r="D42" s="11" t="str">
        <f t="shared" si="0"/>
        <v/>
      </c>
      <c r="E42" s="12"/>
      <c r="F42" s="13"/>
      <c r="G42" s="13"/>
      <c r="H42" s="14"/>
      <c r="I42" s="1" t="str">
        <f t="shared" si="1"/>
        <v/>
      </c>
      <c r="J42" s="15"/>
      <c r="K42" s="15"/>
      <c r="L42" s="15"/>
      <c r="M42" s="16"/>
      <c r="P42" s="13"/>
      <c r="Q42" s="17"/>
      <c r="R42" s="13"/>
      <c r="S42" s="17"/>
    </row>
    <row r="43" spans="2:19" ht="25.5" customHeight="1" x14ac:dyDescent="0.25">
      <c r="B43" s="9" t="str">
        <f>IF($C43="","",COUNT($C$8:$C43))</f>
        <v/>
      </c>
      <c r="C43" s="10"/>
      <c r="D43" s="11" t="str">
        <f t="shared" si="0"/>
        <v/>
      </c>
      <c r="E43" s="12"/>
      <c r="F43" s="13"/>
      <c r="G43" s="13"/>
      <c r="H43" s="14"/>
      <c r="I43" s="1" t="str">
        <f t="shared" si="1"/>
        <v/>
      </c>
      <c r="J43" s="15"/>
      <c r="K43" s="15"/>
      <c r="L43" s="15"/>
      <c r="M43" s="16"/>
      <c r="P43" s="13"/>
      <c r="Q43" s="17"/>
      <c r="R43" s="13"/>
      <c r="S43" s="17"/>
    </row>
    <row r="44" spans="2:19" ht="25.5" customHeight="1" x14ac:dyDescent="0.25">
      <c r="B44" s="9" t="str">
        <f>IF($C44="","",COUNT($C$8:$C44))</f>
        <v/>
      </c>
      <c r="C44" s="10"/>
      <c r="D44" s="11" t="str">
        <f t="shared" si="0"/>
        <v/>
      </c>
      <c r="E44" s="12"/>
      <c r="F44" s="13"/>
      <c r="G44" s="13"/>
      <c r="H44" s="14"/>
      <c r="I44" s="1" t="str">
        <f t="shared" si="1"/>
        <v/>
      </c>
      <c r="J44" s="15"/>
      <c r="K44" s="15"/>
      <c r="L44" s="15"/>
      <c r="M44" s="16"/>
      <c r="P44" s="13"/>
      <c r="Q44" s="17"/>
      <c r="R44" s="13"/>
      <c r="S44" s="17"/>
    </row>
    <row r="45" spans="2:19" ht="25.5" customHeight="1" x14ac:dyDescent="0.25">
      <c r="B45" s="9" t="str">
        <f>IF($C45="","",COUNT($C$8:$C45))</f>
        <v/>
      </c>
      <c r="C45" s="10"/>
      <c r="D45" s="11" t="str">
        <f t="shared" si="0"/>
        <v/>
      </c>
      <c r="E45" s="12"/>
      <c r="F45" s="13"/>
      <c r="G45" s="13"/>
      <c r="H45" s="14"/>
      <c r="I45" s="1" t="str">
        <f t="shared" si="1"/>
        <v/>
      </c>
      <c r="J45" s="15"/>
      <c r="K45" s="15"/>
      <c r="L45" s="15"/>
      <c r="M45" s="16"/>
      <c r="P45" s="13"/>
      <c r="Q45" s="17"/>
      <c r="R45" s="13"/>
      <c r="S45" s="17"/>
    </row>
    <row r="46" spans="2:19" ht="25.5" customHeight="1" x14ac:dyDescent="0.25">
      <c r="B46" s="9" t="str">
        <f>IF($C46="","",COUNT($C$8:$C46))</f>
        <v/>
      </c>
      <c r="C46" s="10"/>
      <c r="D46" s="11" t="str">
        <f t="shared" si="0"/>
        <v/>
      </c>
      <c r="E46" s="12"/>
      <c r="F46" s="13"/>
      <c r="G46" s="13"/>
      <c r="H46" s="14"/>
      <c r="I46" s="1" t="str">
        <f t="shared" si="1"/>
        <v/>
      </c>
      <c r="J46" s="15"/>
      <c r="K46" s="15"/>
      <c r="L46" s="15"/>
      <c r="M46" s="16"/>
      <c r="P46" s="13"/>
      <c r="Q46" s="17"/>
      <c r="R46" s="13"/>
      <c r="S46" s="17"/>
    </row>
    <row r="47" spans="2:19" ht="25.5" customHeight="1" x14ac:dyDescent="0.25">
      <c r="B47" s="9" t="str">
        <f>IF($C47="","",COUNT($C$8:$C47))</f>
        <v/>
      </c>
      <c r="C47" s="10"/>
      <c r="D47" s="11" t="str">
        <f t="shared" si="0"/>
        <v/>
      </c>
      <c r="E47" s="12"/>
      <c r="F47" s="13"/>
      <c r="G47" s="13"/>
      <c r="H47" s="14"/>
      <c r="I47" s="1" t="str">
        <f t="shared" si="1"/>
        <v/>
      </c>
      <c r="J47" s="15"/>
      <c r="K47" s="15"/>
      <c r="L47" s="15"/>
      <c r="M47" s="16"/>
      <c r="P47" s="13"/>
      <c r="Q47" s="17"/>
      <c r="R47" s="13"/>
      <c r="S47" s="17"/>
    </row>
    <row r="48" spans="2:19" ht="25.5" customHeight="1" x14ac:dyDescent="0.25">
      <c r="B48" s="9" t="str">
        <f>IF($C48="","",COUNT($C$8:$C48))</f>
        <v/>
      </c>
      <c r="C48" s="10"/>
      <c r="D48" s="11" t="str">
        <f t="shared" si="0"/>
        <v/>
      </c>
      <c r="E48" s="12"/>
      <c r="F48" s="13"/>
      <c r="G48" s="13"/>
      <c r="H48" s="14"/>
      <c r="I48" s="1" t="str">
        <f t="shared" si="1"/>
        <v/>
      </c>
      <c r="J48" s="15"/>
      <c r="K48" s="15"/>
      <c r="L48" s="15"/>
      <c r="M48" s="16"/>
      <c r="P48" s="13"/>
      <c r="Q48" s="17"/>
      <c r="R48" s="13"/>
      <c r="S48" s="17"/>
    </row>
  </sheetData>
  <autoFilter ref="B7:M48" xr:uid="{00000000-0009-0000-0000-000001000000}"/>
  <mergeCells count="4">
    <mergeCell ref="B2:M2"/>
    <mergeCell ref="B3:M3"/>
    <mergeCell ref="B5:F5"/>
    <mergeCell ref="G5:M5"/>
  </mergeCells>
  <conditionalFormatting sqref="B8:M48">
    <cfRule type="expression" dxfId="21" priority="2">
      <formula>AND($C8&lt;&gt;"",WEEKDAY($C8,2)&gt;5)</formula>
    </cfRule>
  </conditionalFormatting>
  <conditionalFormatting sqref="F8:F48">
    <cfRule type="cellIs" dxfId="20" priority="4" operator="equal">
      <formula>"Regen"</formula>
    </cfRule>
    <cfRule type="cellIs" dxfId="19" priority="5" operator="equal">
      <formula>"Schnee"</formula>
    </cfRule>
    <cfRule type="cellIs" dxfId="18" priority="6" operator="equal">
      <formula>"Gewitter"</formula>
    </cfRule>
    <cfRule type="cellIs" dxfId="17" priority="7" operator="equal">
      <formula>"Nebel"</formula>
    </cfRule>
    <cfRule type="cellIs" dxfId="16" priority="8" operator="equal">
      <formula>"Frost"</formula>
    </cfRule>
  </conditionalFormatting>
  <conditionalFormatting sqref="M8:M48">
    <cfRule type="cellIs" dxfId="15" priority="3" operator="equal">
      <formula>"Ja"</formula>
    </cfRule>
  </conditionalFormatting>
  <dataValidations count="4">
    <dataValidation type="list" allowBlank="1" sqref="F8:F48" xr:uid="{00000000-0002-0000-0100-000000000000}">
      <formula1>"sonnig,heiter,bewölkt,bedeckt,Regen,Schnee,Nebel,windig,Gewitter,Frost"</formula1>
      <formula2>0</formula2>
    </dataValidation>
    <dataValidation type="list" allowBlank="1" sqref="M8:M48" xr:uid="{00000000-0002-0000-0100-000001000000}">
      <formula1>"Ja,Nein"</formula1>
      <formula2>0</formula2>
    </dataValidation>
    <dataValidation type="whole" allowBlank="1" errorTitle="Ungültiger Wert" error="Bitte eine Temperatur zwischen -40 und 55 °C eingeben." sqref="E8:E48" xr:uid="{00000000-0002-0000-0100-000003000000}">
      <formula1>-40</formula1>
      <formula2>55</formula2>
    </dataValidation>
    <dataValidation type="date" operator="greaterThan" allowBlank="1" errorTitle="Ungültiges Datum" error="Bitte ein gültiges Datum (TT.MM.JJJJ) eingeben." sqref="C8:C48" xr:uid="{00000000-0002-0000-0100-000004000000}">
      <formula1>DATE(2000,1,1)</formula1>
      <formula2>0</formula2>
    </dataValidation>
  </dataValidations>
  <pageMargins left="0.35" right="0.35" top="1" bottom="1" header="0.511811023622047" footer="0.511811023622047"/>
  <pageSetup paperSize="9"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2000000}">
          <x14:formula1>
            <xm:f>Stammdaten!$B$6:$B$13</xm:f>
          </x14:formula1>
          <x14:formula2>
            <xm:f>0</xm:f>
          </x14:formula2>
          <xm:sqref>P8:P48 R8:R48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4532A"/>
    <pageSetUpPr fitToPage="1"/>
  </sheetPr>
  <dimension ref="B1:J38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28515625" customWidth="1"/>
    <col min="2" max="2" width="5" customWidth="1"/>
    <col min="3" max="3" width="12" customWidth="1"/>
    <col min="4" max="4" width="26" customWidth="1"/>
    <col min="5" max="6" width="10" customWidth="1"/>
    <col min="7" max="7" width="22" customWidth="1"/>
    <col min="8" max="9" width="14" customWidth="1"/>
    <col min="10" max="10" width="26" customWidth="1"/>
    <col min="11" max="11" width="2.28515625" customWidth="1"/>
  </cols>
  <sheetData>
    <row r="1" spans="2:10" ht="6" customHeight="1" x14ac:dyDescent="0.25"/>
    <row r="2" spans="2:10" ht="33.75" customHeight="1" x14ac:dyDescent="0.25">
      <c r="B2" s="30" t="s">
        <v>90</v>
      </c>
      <c r="C2" s="30"/>
      <c r="D2" s="30"/>
      <c r="E2" s="30"/>
      <c r="F2" s="30"/>
      <c r="G2" s="30"/>
      <c r="H2" s="30"/>
      <c r="I2" s="30"/>
      <c r="J2" s="30"/>
    </row>
    <row r="3" spans="2:10" ht="18" customHeight="1" x14ac:dyDescent="0.25">
      <c r="B3" s="31" t="str">
        <f>"Wareneingang zum Projekt "&amp;Übersicht!$C$6&amp;"   ·   Projekt-Nr. "&amp;Übersicht!$C$8</f>
        <v>Wareneingang zum Projekt Neubau Mehrzweck   ·   Projekt-Nr. BV-2026-034</v>
      </c>
      <c r="C3" s="31"/>
      <c r="D3" s="31"/>
      <c r="E3" s="31"/>
      <c r="F3" s="31"/>
      <c r="G3" s="31"/>
      <c r="H3" s="31"/>
      <c r="I3" s="31"/>
      <c r="J3" s="31"/>
    </row>
    <row r="4" spans="2:10" ht="7.5" customHeight="1" x14ac:dyDescent="0.25"/>
    <row r="5" spans="2:10" ht="21.75" customHeight="1" x14ac:dyDescent="0.25">
      <c r="B5" s="32" t="str">
        <f>"Lieferungen gesamt:  "&amp;COUNTA($C$8:$C$300)&amp;"        beanstandet:  "&amp;COUNTIF($H$8:$H$300,"beanstandet")</f>
        <v>Lieferungen gesamt:  7        beanstandet:  1</v>
      </c>
      <c r="C5" s="32"/>
      <c r="D5" s="32"/>
      <c r="E5" s="32"/>
      <c r="F5" s="32"/>
      <c r="G5" s="33" t="str">
        <f>"offene Prüfungen:  "&amp;COUNTIF($H$8:$H$300,"ausstehend")</f>
        <v>offene Prüfungen:  1</v>
      </c>
      <c r="H5" s="33"/>
      <c r="I5" s="33"/>
      <c r="J5" s="33"/>
    </row>
    <row r="6" spans="2:10" ht="7.5" customHeight="1" x14ac:dyDescent="0.25"/>
    <row r="7" spans="2:10" ht="18" customHeight="1" x14ac:dyDescent="0.25">
      <c r="B7" s="2" t="s">
        <v>42</v>
      </c>
      <c r="C7" s="2" t="s">
        <v>43</v>
      </c>
      <c r="D7" s="2" t="s">
        <v>91</v>
      </c>
      <c r="E7" s="2" t="s">
        <v>92</v>
      </c>
      <c r="F7" s="2" t="s">
        <v>93</v>
      </c>
      <c r="G7" s="2" t="s">
        <v>94</v>
      </c>
      <c r="H7" s="2" t="s">
        <v>95</v>
      </c>
      <c r="I7" s="2" t="s">
        <v>96</v>
      </c>
      <c r="J7" s="2" t="s">
        <v>97</v>
      </c>
    </row>
    <row r="8" spans="2:10" ht="21.75" customHeight="1" x14ac:dyDescent="0.25">
      <c r="B8" s="9">
        <f>IF($C8="","",COUNT($C$8:$C8))</f>
        <v>1</v>
      </c>
      <c r="C8" s="10">
        <v>46084</v>
      </c>
      <c r="D8" s="15" t="s">
        <v>98</v>
      </c>
      <c r="E8" s="18">
        <v>40</v>
      </c>
      <c r="F8" s="13" t="s">
        <v>99</v>
      </c>
      <c r="G8" s="15" t="s">
        <v>100</v>
      </c>
      <c r="H8" s="16" t="s">
        <v>101</v>
      </c>
      <c r="I8" s="13" t="s">
        <v>102</v>
      </c>
      <c r="J8" s="15" t="s">
        <v>103</v>
      </c>
    </row>
    <row r="9" spans="2:10" ht="21.75" customHeight="1" x14ac:dyDescent="0.25">
      <c r="B9" s="9">
        <f>IF($C9="","",COUNT($C$8:$C9))</f>
        <v>2</v>
      </c>
      <c r="C9" s="10">
        <v>46086</v>
      </c>
      <c r="D9" s="15" t="s">
        <v>104</v>
      </c>
      <c r="E9" s="18">
        <v>32</v>
      </c>
      <c r="F9" s="13" t="s">
        <v>105</v>
      </c>
      <c r="G9" s="15" t="s">
        <v>106</v>
      </c>
      <c r="H9" s="16" t="s">
        <v>107</v>
      </c>
      <c r="I9" s="13" t="s">
        <v>108</v>
      </c>
      <c r="J9" s="15" t="s">
        <v>109</v>
      </c>
    </row>
    <row r="10" spans="2:10" ht="21.75" customHeight="1" x14ac:dyDescent="0.25">
      <c r="B10" s="9">
        <f>IF($C10="","",COUNT($C$8:$C10))</f>
        <v>3</v>
      </c>
      <c r="C10" s="10">
        <v>46086</v>
      </c>
      <c r="D10" s="15" t="s">
        <v>110</v>
      </c>
      <c r="E10" s="18">
        <v>3.2</v>
      </c>
      <c r="F10" s="13" t="s">
        <v>111</v>
      </c>
      <c r="G10" s="15" t="s">
        <v>112</v>
      </c>
      <c r="H10" s="16" t="s">
        <v>107</v>
      </c>
      <c r="I10" s="13" t="s">
        <v>113</v>
      </c>
      <c r="J10" s="15" t="s">
        <v>114</v>
      </c>
    </row>
    <row r="11" spans="2:10" ht="21.75" customHeight="1" x14ac:dyDescent="0.25">
      <c r="B11" s="9">
        <f>IF($C11="","",COUNT($C$8:$C11))</f>
        <v>4</v>
      </c>
      <c r="C11" s="10">
        <v>46087</v>
      </c>
      <c r="D11" s="15" t="s">
        <v>115</v>
      </c>
      <c r="E11" s="18">
        <v>250</v>
      </c>
      <c r="F11" s="13" t="s">
        <v>116</v>
      </c>
      <c r="G11" s="15" t="s">
        <v>30</v>
      </c>
      <c r="H11" s="16" t="s">
        <v>107</v>
      </c>
      <c r="I11" s="13" t="s">
        <v>117</v>
      </c>
      <c r="J11" s="15" t="s">
        <v>118</v>
      </c>
    </row>
    <row r="12" spans="2:10" ht="21.75" customHeight="1" x14ac:dyDescent="0.25">
      <c r="B12" s="9">
        <f>IF($C12="","",COUNT($C$8:$C12))</f>
        <v>5</v>
      </c>
      <c r="C12" s="10">
        <v>46090</v>
      </c>
      <c r="D12" s="15" t="s">
        <v>119</v>
      </c>
      <c r="E12" s="18">
        <v>60</v>
      </c>
      <c r="F12" s="13" t="s">
        <v>116</v>
      </c>
      <c r="G12" s="15" t="s">
        <v>31</v>
      </c>
      <c r="H12" s="16" t="s">
        <v>107</v>
      </c>
      <c r="I12" s="13" t="s">
        <v>120</v>
      </c>
      <c r="J12" s="15" t="s">
        <v>121</v>
      </c>
    </row>
    <row r="13" spans="2:10" ht="21.75" customHeight="1" x14ac:dyDescent="0.25">
      <c r="B13" s="9">
        <f>IF($C13="","",COUNT($C$8:$C13))</f>
        <v>6</v>
      </c>
      <c r="C13" s="10">
        <v>46090</v>
      </c>
      <c r="D13" s="15" t="s">
        <v>104</v>
      </c>
      <c r="E13" s="18">
        <v>46</v>
      </c>
      <c r="F13" s="13" t="s">
        <v>105</v>
      </c>
      <c r="G13" s="15" t="s">
        <v>106</v>
      </c>
      <c r="H13" s="16" t="s">
        <v>122</v>
      </c>
      <c r="I13" s="13" t="s">
        <v>123</v>
      </c>
      <c r="J13" s="15" t="s">
        <v>124</v>
      </c>
    </row>
    <row r="14" spans="2:10" ht="21.75" customHeight="1" x14ac:dyDescent="0.25">
      <c r="B14" s="9">
        <f>IF($C14="","",COUNT($C$8:$C14))</f>
        <v>7</v>
      </c>
      <c r="C14" s="10">
        <v>46091</v>
      </c>
      <c r="D14" s="15" t="s">
        <v>125</v>
      </c>
      <c r="E14" s="18">
        <v>200</v>
      </c>
      <c r="F14" s="13" t="s">
        <v>126</v>
      </c>
      <c r="G14" s="15" t="s">
        <v>127</v>
      </c>
      <c r="H14" s="16" t="s">
        <v>107</v>
      </c>
      <c r="I14" s="13" t="s">
        <v>128</v>
      </c>
      <c r="J14" s="15" t="s">
        <v>129</v>
      </c>
    </row>
    <row r="15" spans="2:10" ht="19.5" customHeight="1" x14ac:dyDescent="0.25">
      <c r="B15" s="9" t="str">
        <f>IF($C15="","",COUNT($C$8:$C15))</f>
        <v/>
      </c>
      <c r="C15" s="10"/>
      <c r="D15" s="15"/>
      <c r="E15" s="18"/>
      <c r="F15" s="13"/>
      <c r="G15" s="15"/>
      <c r="H15" s="16"/>
      <c r="I15" s="13"/>
      <c r="J15" s="15"/>
    </row>
    <row r="16" spans="2:10" ht="19.5" customHeight="1" x14ac:dyDescent="0.25">
      <c r="B16" s="9" t="str">
        <f>IF($C16="","",COUNT($C$8:$C16))</f>
        <v/>
      </c>
      <c r="C16" s="10"/>
      <c r="D16" s="15"/>
      <c r="E16" s="18"/>
      <c r="F16" s="13"/>
      <c r="G16" s="15"/>
      <c r="H16" s="16"/>
      <c r="I16" s="13"/>
      <c r="J16" s="15"/>
    </row>
    <row r="17" spans="2:10" ht="19.5" customHeight="1" x14ac:dyDescent="0.25">
      <c r="B17" s="9" t="str">
        <f>IF($C17="","",COUNT($C$8:$C17))</f>
        <v/>
      </c>
      <c r="C17" s="10"/>
      <c r="D17" s="15"/>
      <c r="E17" s="18"/>
      <c r="F17" s="13"/>
      <c r="G17" s="15"/>
      <c r="H17" s="16"/>
      <c r="I17" s="13"/>
      <c r="J17" s="15"/>
    </row>
    <row r="18" spans="2:10" ht="19.5" customHeight="1" x14ac:dyDescent="0.25">
      <c r="B18" s="9" t="str">
        <f>IF($C18="","",COUNT($C$8:$C18))</f>
        <v/>
      </c>
      <c r="C18" s="10"/>
      <c r="D18" s="15"/>
      <c r="E18" s="18"/>
      <c r="F18" s="13"/>
      <c r="G18" s="15"/>
      <c r="H18" s="16"/>
      <c r="I18" s="13"/>
      <c r="J18" s="15"/>
    </row>
    <row r="19" spans="2:10" ht="19.5" customHeight="1" x14ac:dyDescent="0.25">
      <c r="B19" s="9" t="str">
        <f>IF($C19="","",COUNT($C$8:$C19))</f>
        <v/>
      </c>
      <c r="C19" s="10"/>
      <c r="D19" s="15"/>
      <c r="E19" s="18"/>
      <c r="F19" s="13"/>
      <c r="G19" s="15"/>
      <c r="H19" s="16"/>
      <c r="I19" s="13"/>
      <c r="J19" s="15"/>
    </row>
    <row r="20" spans="2:10" ht="19.5" customHeight="1" x14ac:dyDescent="0.25">
      <c r="B20" s="9" t="str">
        <f>IF($C20="","",COUNT($C$8:$C20))</f>
        <v/>
      </c>
      <c r="C20" s="10"/>
      <c r="D20" s="15"/>
      <c r="E20" s="18"/>
      <c r="F20" s="13"/>
      <c r="G20" s="15"/>
      <c r="H20" s="16"/>
      <c r="I20" s="13"/>
      <c r="J20" s="15"/>
    </row>
    <row r="21" spans="2:10" ht="19.5" customHeight="1" x14ac:dyDescent="0.25">
      <c r="B21" s="9" t="str">
        <f>IF($C21="","",COUNT($C$8:$C21))</f>
        <v/>
      </c>
      <c r="C21" s="10"/>
      <c r="D21" s="15"/>
      <c r="E21" s="18"/>
      <c r="F21" s="13"/>
      <c r="G21" s="15"/>
      <c r="H21" s="16"/>
      <c r="I21" s="13"/>
      <c r="J21" s="15"/>
    </row>
    <row r="22" spans="2:10" ht="19.5" customHeight="1" x14ac:dyDescent="0.25">
      <c r="B22" s="9" t="str">
        <f>IF($C22="","",COUNT($C$8:$C22))</f>
        <v/>
      </c>
      <c r="C22" s="10"/>
      <c r="D22" s="15"/>
      <c r="E22" s="18"/>
      <c r="F22" s="13"/>
      <c r="G22" s="15"/>
      <c r="H22" s="16"/>
      <c r="I22" s="13"/>
      <c r="J22" s="15"/>
    </row>
    <row r="23" spans="2:10" ht="19.5" customHeight="1" x14ac:dyDescent="0.25">
      <c r="B23" s="9" t="str">
        <f>IF($C23="","",COUNT($C$8:$C23))</f>
        <v/>
      </c>
      <c r="C23" s="10"/>
      <c r="D23" s="15"/>
      <c r="E23" s="18"/>
      <c r="F23" s="13"/>
      <c r="G23" s="15"/>
      <c r="H23" s="16"/>
      <c r="I23" s="13"/>
      <c r="J23" s="15"/>
    </row>
    <row r="24" spans="2:10" ht="19.5" customHeight="1" x14ac:dyDescent="0.25">
      <c r="B24" s="9" t="str">
        <f>IF($C24="","",COUNT($C$8:$C24))</f>
        <v/>
      </c>
      <c r="C24" s="10"/>
      <c r="D24" s="15"/>
      <c r="E24" s="18"/>
      <c r="F24" s="13"/>
      <c r="G24" s="15"/>
      <c r="H24" s="16"/>
      <c r="I24" s="13"/>
      <c r="J24" s="15"/>
    </row>
    <row r="25" spans="2:10" ht="19.5" customHeight="1" x14ac:dyDescent="0.25">
      <c r="B25" s="9" t="str">
        <f>IF($C25="","",COUNT($C$8:$C25))</f>
        <v/>
      </c>
      <c r="C25" s="10"/>
      <c r="D25" s="15"/>
      <c r="E25" s="18"/>
      <c r="F25" s="13"/>
      <c r="G25" s="15"/>
      <c r="H25" s="16"/>
      <c r="I25" s="13"/>
      <c r="J25" s="15"/>
    </row>
    <row r="26" spans="2:10" ht="19.5" customHeight="1" x14ac:dyDescent="0.25">
      <c r="B26" s="9" t="str">
        <f>IF($C26="","",COUNT($C$8:$C26))</f>
        <v/>
      </c>
      <c r="C26" s="10"/>
      <c r="D26" s="15"/>
      <c r="E26" s="18"/>
      <c r="F26" s="13"/>
      <c r="G26" s="15"/>
      <c r="H26" s="16"/>
      <c r="I26" s="13"/>
      <c r="J26" s="15"/>
    </row>
    <row r="27" spans="2:10" ht="19.5" customHeight="1" x14ac:dyDescent="0.25">
      <c r="B27" s="9" t="str">
        <f>IF($C27="","",COUNT($C$8:$C27))</f>
        <v/>
      </c>
      <c r="C27" s="10"/>
      <c r="D27" s="15"/>
      <c r="E27" s="18"/>
      <c r="F27" s="13"/>
      <c r="G27" s="15"/>
      <c r="H27" s="16"/>
      <c r="I27" s="13"/>
      <c r="J27" s="15"/>
    </row>
    <row r="28" spans="2:10" ht="19.5" customHeight="1" x14ac:dyDescent="0.25">
      <c r="B28" s="9" t="str">
        <f>IF($C28="","",COUNT($C$8:$C28))</f>
        <v/>
      </c>
      <c r="C28" s="10"/>
      <c r="D28" s="15"/>
      <c r="E28" s="18"/>
      <c r="F28" s="13"/>
      <c r="G28" s="15"/>
      <c r="H28" s="16"/>
      <c r="I28" s="13"/>
      <c r="J28" s="15"/>
    </row>
    <row r="29" spans="2:10" ht="19.5" customHeight="1" x14ac:dyDescent="0.25">
      <c r="B29" s="9" t="str">
        <f>IF($C29="","",COUNT($C$8:$C29))</f>
        <v/>
      </c>
      <c r="C29" s="10"/>
      <c r="D29" s="15"/>
      <c r="E29" s="18"/>
      <c r="F29" s="13"/>
      <c r="G29" s="15"/>
      <c r="H29" s="16"/>
      <c r="I29" s="13"/>
      <c r="J29" s="15"/>
    </row>
    <row r="30" spans="2:10" ht="19.5" customHeight="1" x14ac:dyDescent="0.25">
      <c r="B30" s="9" t="str">
        <f>IF($C30="","",COUNT($C$8:$C30))</f>
        <v/>
      </c>
      <c r="C30" s="10"/>
      <c r="D30" s="15"/>
      <c r="E30" s="18"/>
      <c r="F30" s="13"/>
      <c r="G30" s="15"/>
      <c r="H30" s="16"/>
      <c r="I30" s="13"/>
      <c r="J30" s="15"/>
    </row>
    <row r="31" spans="2:10" ht="19.5" customHeight="1" x14ac:dyDescent="0.25">
      <c r="B31" s="9" t="str">
        <f>IF($C31="","",COUNT($C$8:$C31))</f>
        <v/>
      </c>
      <c r="C31" s="10"/>
      <c r="D31" s="15"/>
      <c r="E31" s="18"/>
      <c r="F31" s="13"/>
      <c r="G31" s="15"/>
      <c r="H31" s="16"/>
      <c r="I31" s="13"/>
      <c r="J31" s="15"/>
    </row>
    <row r="32" spans="2:10" ht="19.5" customHeight="1" x14ac:dyDescent="0.25">
      <c r="B32" s="9" t="str">
        <f>IF($C32="","",COUNT($C$8:$C32))</f>
        <v/>
      </c>
      <c r="C32" s="10"/>
      <c r="D32" s="15"/>
      <c r="E32" s="18"/>
      <c r="F32" s="13"/>
      <c r="G32" s="15"/>
      <c r="H32" s="16"/>
      <c r="I32" s="13"/>
      <c r="J32" s="15"/>
    </row>
    <row r="33" spans="2:10" ht="19.5" customHeight="1" x14ac:dyDescent="0.25">
      <c r="B33" s="9" t="str">
        <f>IF($C33="","",COUNT($C$8:$C33))</f>
        <v/>
      </c>
      <c r="C33" s="10"/>
      <c r="D33" s="15"/>
      <c r="E33" s="18"/>
      <c r="F33" s="13"/>
      <c r="G33" s="15"/>
      <c r="H33" s="16"/>
      <c r="I33" s="13"/>
      <c r="J33" s="15"/>
    </row>
    <row r="34" spans="2:10" ht="19.5" customHeight="1" x14ac:dyDescent="0.25">
      <c r="B34" s="9" t="str">
        <f>IF($C34="","",COUNT($C$8:$C34))</f>
        <v/>
      </c>
      <c r="C34" s="10"/>
      <c r="D34" s="15"/>
      <c r="E34" s="18"/>
      <c r="F34" s="13"/>
      <c r="G34" s="15"/>
      <c r="H34" s="16"/>
      <c r="I34" s="13"/>
      <c r="J34" s="15"/>
    </row>
    <row r="35" spans="2:10" ht="19.5" customHeight="1" x14ac:dyDescent="0.25">
      <c r="B35" s="9" t="str">
        <f>IF($C35="","",COUNT($C$8:$C35))</f>
        <v/>
      </c>
      <c r="C35" s="10"/>
      <c r="D35" s="15"/>
      <c r="E35" s="18"/>
      <c r="F35" s="13"/>
      <c r="G35" s="15"/>
      <c r="H35" s="16"/>
      <c r="I35" s="13"/>
      <c r="J35" s="15"/>
    </row>
    <row r="36" spans="2:10" ht="19.5" customHeight="1" x14ac:dyDescent="0.25">
      <c r="B36" s="9" t="str">
        <f>IF($C36="","",COUNT($C$8:$C36))</f>
        <v/>
      </c>
      <c r="C36" s="10"/>
      <c r="D36" s="15"/>
      <c r="E36" s="18"/>
      <c r="F36" s="13"/>
      <c r="G36" s="15"/>
      <c r="H36" s="16"/>
      <c r="I36" s="13"/>
      <c r="J36" s="15"/>
    </row>
    <row r="37" spans="2:10" ht="19.5" customHeight="1" x14ac:dyDescent="0.25">
      <c r="B37" s="9" t="str">
        <f>IF($C37="","",COUNT($C$8:$C37))</f>
        <v/>
      </c>
      <c r="C37" s="10"/>
      <c r="D37" s="15"/>
      <c r="E37" s="18"/>
      <c r="F37" s="13"/>
      <c r="G37" s="15"/>
      <c r="H37" s="16"/>
      <c r="I37" s="13"/>
      <c r="J37" s="15"/>
    </row>
    <row r="38" spans="2:10" ht="19.5" customHeight="1" x14ac:dyDescent="0.25">
      <c r="B38" s="9" t="str">
        <f>IF($C38="","",COUNT($C$8:$C38))</f>
        <v/>
      </c>
      <c r="C38" s="10"/>
      <c r="D38" s="15"/>
      <c r="E38" s="18"/>
      <c r="F38" s="13"/>
      <c r="G38" s="15"/>
      <c r="H38" s="16"/>
      <c r="I38" s="13"/>
      <c r="J38" s="15"/>
    </row>
  </sheetData>
  <autoFilter ref="B7:J38" xr:uid="{00000000-0009-0000-0000-000002000000}"/>
  <mergeCells count="4">
    <mergeCell ref="B2:J2"/>
    <mergeCell ref="B3:J3"/>
    <mergeCell ref="B5:F5"/>
    <mergeCell ref="G5:J5"/>
  </mergeCells>
  <conditionalFormatting sqref="H8:H38">
    <cfRule type="cellIs" dxfId="14" priority="2" operator="equal">
      <formula>"in Ordnung"</formula>
    </cfRule>
    <cfRule type="cellIs" dxfId="13" priority="3" operator="equal">
      <formula>"beanstandet"</formula>
    </cfRule>
    <cfRule type="cellIs" dxfId="12" priority="4" operator="equal">
      <formula>"ausstehend"</formula>
    </cfRule>
    <cfRule type="cellIs" dxfId="11" priority="5" operator="equal">
      <formula>"teilw. Rücksendung"</formula>
    </cfRule>
  </conditionalFormatting>
  <dataValidations count="3">
    <dataValidation type="list" allowBlank="1" sqref="H8:H38" xr:uid="{00000000-0002-0000-0200-000000000000}">
      <formula1>"in Ordnung,beanstandet,ausstehend,teilw. Rücksendung"</formula1>
      <formula2>0</formula2>
    </dataValidation>
    <dataValidation type="list" allowBlank="1" sqref="F8:F38" xr:uid="{00000000-0002-0000-0200-000001000000}">
      <formula1>"Stk,m,m²,m³,t,kg,l,Pal,Rolle,Sack"</formula1>
      <formula2>0</formula2>
    </dataValidation>
    <dataValidation type="date" operator="greaterThan" allowBlank="1" errorTitle="Ungültiges Datum" error="Bitte ein gültiges Datum eingeben." sqref="C8:C38" xr:uid="{00000000-0002-0000-0200-000002000000}">
      <formula1>DATE(2000,1,1)</formula1>
      <formula2>0</formula2>
    </dataValidation>
  </dataValidations>
  <pageMargins left="0.35" right="0.35" top="1" bottom="1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4532A"/>
    <pageSetUpPr fitToPage="1"/>
  </sheetPr>
  <dimension ref="B1:N33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28515625" customWidth="1"/>
    <col min="2" max="2" width="5" customWidth="1"/>
    <col min="3" max="3" width="11" customWidth="1"/>
    <col min="4" max="4" width="18" customWidth="1"/>
    <col min="5" max="5" width="34" customWidth="1"/>
    <col min="6" max="6" width="15" customWidth="1"/>
    <col min="7" max="7" width="14" customWidth="1"/>
    <col min="8" max="9" width="12" customWidth="1"/>
    <col min="10" max="11" width="14" customWidth="1"/>
    <col min="12" max="12" width="24" customWidth="1"/>
    <col min="13" max="13" width="2.28515625" customWidth="1"/>
    <col min="14" max="14" width="8" hidden="1" customWidth="1"/>
  </cols>
  <sheetData>
    <row r="1" spans="2:14" ht="6" customHeight="1" x14ac:dyDescent="0.25"/>
    <row r="2" spans="2:14" ht="33.75" customHeight="1" x14ac:dyDescent="0.25">
      <c r="B2" s="30" t="s">
        <v>130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4" ht="18" customHeight="1" x14ac:dyDescent="0.25">
      <c r="B3" s="31" t="str">
        <f>"Mängel und Nachverfolgung zum Projekt "&amp;Übersicht!$C$6&amp;"   ·   Projekt-Nr. "&amp;Übersicht!$C$8</f>
        <v>Mängel und Nachverfolgung zum Projekt Neubau Mehrzweck   ·   Projekt-Nr. BV-2026-034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4" ht="7.5" customHeight="1" x14ac:dyDescent="0.25"/>
    <row r="5" spans="2:14" ht="21.75" customHeight="1" x14ac:dyDescent="0.25">
      <c r="B5" s="32" t="str">
        <f>"Mängel gesamt:  "&amp;COUNTA($D$8:$D$200)&amp;"        offen:  "&amp;COUNTIF($J$8:$J$200,"Offen")&amp;"        in Bearbeitung:  "&amp;COUNTIF($J$8:$J$200,"In Bearbeitung")&amp;"        behoben:  "&amp;COUNTIF($J$8:$J$200,"Behoben")</f>
        <v>Mängel gesamt:  5        offen:  2        in Bearbeitung:  1        behoben:  2</v>
      </c>
      <c r="C5" s="32"/>
      <c r="D5" s="32"/>
      <c r="E5" s="32"/>
      <c r="F5" s="32"/>
      <c r="G5" s="33" t="str">
        <f ca="1">"überfällig:  "&amp;SUM($N$8:$N$200)</f>
        <v>überfällig:  3</v>
      </c>
      <c r="H5" s="33"/>
      <c r="I5" s="33"/>
      <c r="J5" s="33"/>
      <c r="K5" s="33"/>
      <c r="L5" s="33"/>
    </row>
    <row r="6" spans="2:14" ht="7.5" customHeight="1" x14ac:dyDescent="0.25"/>
    <row r="7" spans="2:14" ht="30" customHeight="1" x14ac:dyDescent="0.25">
      <c r="B7" s="2" t="s">
        <v>42</v>
      </c>
      <c r="C7" s="2" t="s">
        <v>43</v>
      </c>
      <c r="D7" s="2" t="s">
        <v>131</v>
      </c>
      <c r="E7" s="2" t="s">
        <v>132</v>
      </c>
      <c r="F7" s="2" t="s">
        <v>133</v>
      </c>
      <c r="G7" s="2" t="s">
        <v>134</v>
      </c>
      <c r="H7" s="2" t="s">
        <v>135</v>
      </c>
      <c r="I7" s="2" t="s">
        <v>136</v>
      </c>
      <c r="J7" s="2" t="s">
        <v>137</v>
      </c>
      <c r="K7" s="2" t="s">
        <v>138</v>
      </c>
      <c r="L7" s="2" t="s">
        <v>97</v>
      </c>
    </row>
    <row r="8" spans="2:14" ht="30" customHeight="1" x14ac:dyDescent="0.25">
      <c r="B8" s="9">
        <f>IF($D8="","",COUNT($C$8:$C8))</f>
        <v>1</v>
      </c>
      <c r="C8" s="10">
        <v>46084</v>
      </c>
      <c r="D8" s="15" t="s">
        <v>139</v>
      </c>
      <c r="E8" s="15" t="s">
        <v>140</v>
      </c>
      <c r="F8" s="15" t="s">
        <v>8</v>
      </c>
      <c r="G8" s="16" t="s">
        <v>141</v>
      </c>
      <c r="H8" s="15" t="s">
        <v>16</v>
      </c>
      <c r="I8" s="10">
        <v>46085</v>
      </c>
      <c r="J8" s="16" t="s">
        <v>142</v>
      </c>
      <c r="K8" s="10">
        <v>46085</v>
      </c>
      <c r="L8" s="15" t="s">
        <v>143</v>
      </c>
      <c r="N8" s="19">
        <f t="shared" ref="N8:N33" ca="1" si="0">IF(AND($D8&lt;&gt;"",$J8&lt;&gt;"Behoben",$J8&lt;&gt;"Verworfen",ISNUMBER($I8),$I8&lt;TODAY()),1,0)</f>
        <v>0</v>
      </c>
    </row>
    <row r="9" spans="2:14" ht="30" customHeight="1" x14ac:dyDescent="0.25">
      <c r="B9" s="9">
        <f>IF($D9="","",COUNT($C$8:$C9))</f>
        <v>2</v>
      </c>
      <c r="C9" s="10">
        <v>46086</v>
      </c>
      <c r="D9" s="15" t="s">
        <v>144</v>
      </c>
      <c r="E9" s="15" t="s">
        <v>145</v>
      </c>
      <c r="F9" s="15" t="s">
        <v>8</v>
      </c>
      <c r="G9" s="16" t="s">
        <v>146</v>
      </c>
      <c r="H9" s="15" t="s">
        <v>147</v>
      </c>
      <c r="I9" s="10">
        <v>46090</v>
      </c>
      <c r="J9" s="16" t="s">
        <v>142</v>
      </c>
      <c r="K9" s="10">
        <v>46087</v>
      </c>
      <c r="L9" s="15" t="s">
        <v>148</v>
      </c>
      <c r="N9" s="19">
        <f t="shared" ca="1" si="0"/>
        <v>0</v>
      </c>
    </row>
    <row r="10" spans="2:14" ht="30" customHeight="1" x14ac:dyDescent="0.25">
      <c r="B10" s="9">
        <f>IF($D10="","",COUNT($C$8:$C10))</f>
        <v>3</v>
      </c>
      <c r="C10" s="10">
        <v>46087</v>
      </c>
      <c r="D10" s="15" t="s">
        <v>149</v>
      </c>
      <c r="E10" s="15" t="s">
        <v>150</v>
      </c>
      <c r="F10" s="15" t="s">
        <v>30</v>
      </c>
      <c r="G10" s="16" t="s">
        <v>146</v>
      </c>
      <c r="H10" s="15" t="s">
        <v>30</v>
      </c>
      <c r="I10" s="10">
        <v>46091</v>
      </c>
      <c r="J10" s="16" t="s">
        <v>151</v>
      </c>
      <c r="K10" s="10"/>
      <c r="L10" s="15" t="s">
        <v>152</v>
      </c>
      <c r="N10" s="19">
        <f t="shared" ca="1" si="0"/>
        <v>1</v>
      </c>
    </row>
    <row r="11" spans="2:14" ht="30" customHeight="1" x14ac:dyDescent="0.25">
      <c r="B11" s="9">
        <f>IF($D11="","",COUNT($C$8:$C11))</f>
        <v>4</v>
      </c>
      <c r="C11" s="10">
        <v>46090</v>
      </c>
      <c r="D11" s="15" t="s">
        <v>153</v>
      </c>
      <c r="E11" s="15" t="s">
        <v>154</v>
      </c>
      <c r="F11" s="15" t="s">
        <v>31</v>
      </c>
      <c r="G11" s="16" t="s">
        <v>141</v>
      </c>
      <c r="H11" s="15" t="s">
        <v>31</v>
      </c>
      <c r="I11" s="10">
        <v>46091</v>
      </c>
      <c r="J11" s="16" t="s">
        <v>155</v>
      </c>
      <c r="K11" s="10"/>
      <c r="L11" s="15" t="s">
        <v>156</v>
      </c>
      <c r="N11" s="19">
        <f t="shared" ca="1" si="0"/>
        <v>1</v>
      </c>
    </row>
    <row r="12" spans="2:14" ht="30" customHeight="1" x14ac:dyDescent="0.25">
      <c r="B12" s="9">
        <f>IF($D12="","",COUNT($C$8:$C12))</f>
        <v>5</v>
      </c>
      <c r="C12" s="10">
        <v>46091</v>
      </c>
      <c r="D12" s="15" t="s">
        <v>157</v>
      </c>
      <c r="E12" s="15" t="s">
        <v>158</v>
      </c>
      <c r="F12" s="15" t="s">
        <v>8</v>
      </c>
      <c r="G12" s="16" t="s">
        <v>159</v>
      </c>
      <c r="H12" s="15" t="s">
        <v>147</v>
      </c>
      <c r="I12" s="10">
        <v>46101</v>
      </c>
      <c r="J12" s="16" t="s">
        <v>155</v>
      </c>
      <c r="K12" s="10"/>
      <c r="L12" s="15" t="s">
        <v>160</v>
      </c>
      <c r="N12" s="19">
        <f t="shared" ca="1" si="0"/>
        <v>1</v>
      </c>
    </row>
    <row r="13" spans="2:14" ht="21.75" customHeight="1" x14ac:dyDescent="0.25">
      <c r="B13" s="9" t="str">
        <f>IF($D13="","",COUNT($C$8:$C13))</f>
        <v/>
      </c>
      <c r="C13" s="10"/>
      <c r="D13" s="15"/>
      <c r="E13" s="15"/>
      <c r="F13" s="15"/>
      <c r="G13" s="16"/>
      <c r="H13" s="15"/>
      <c r="I13" s="10"/>
      <c r="J13" s="16"/>
      <c r="K13" s="10"/>
      <c r="L13" s="15"/>
      <c r="N13" s="19">
        <f t="shared" ca="1" si="0"/>
        <v>0</v>
      </c>
    </row>
    <row r="14" spans="2:14" ht="21.75" customHeight="1" x14ac:dyDescent="0.25">
      <c r="B14" s="9" t="str">
        <f>IF($D14="","",COUNT($C$8:$C14))</f>
        <v/>
      </c>
      <c r="C14" s="10"/>
      <c r="D14" s="15"/>
      <c r="E14" s="15"/>
      <c r="F14" s="15"/>
      <c r="G14" s="16"/>
      <c r="H14" s="15"/>
      <c r="I14" s="10"/>
      <c r="J14" s="16"/>
      <c r="K14" s="10"/>
      <c r="L14" s="15"/>
      <c r="N14" s="19">
        <f t="shared" ca="1" si="0"/>
        <v>0</v>
      </c>
    </row>
    <row r="15" spans="2:14" ht="21.75" customHeight="1" x14ac:dyDescent="0.25">
      <c r="B15" s="9" t="str">
        <f>IF($D15="","",COUNT($C$8:$C15))</f>
        <v/>
      </c>
      <c r="C15" s="10"/>
      <c r="D15" s="15"/>
      <c r="E15" s="15"/>
      <c r="F15" s="15"/>
      <c r="G15" s="16"/>
      <c r="H15" s="15"/>
      <c r="I15" s="10"/>
      <c r="J15" s="16"/>
      <c r="K15" s="10"/>
      <c r="L15" s="15"/>
      <c r="N15" s="19">
        <f t="shared" ca="1" si="0"/>
        <v>0</v>
      </c>
    </row>
    <row r="16" spans="2:14" ht="21.75" customHeight="1" x14ac:dyDescent="0.25">
      <c r="B16" s="9" t="str">
        <f>IF($D16="","",COUNT($C$8:$C16))</f>
        <v/>
      </c>
      <c r="C16" s="10"/>
      <c r="D16" s="15"/>
      <c r="E16" s="15"/>
      <c r="F16" s="15"/>
      <c r="G16" s="16"/>
      <c r="H16" s="15"/>
      <c r="I16" s="10"/>
      <c r="J16" s="16"/>
      <c r="K16" s="10"/>
      <c r="L16" s="15"/>
      <c r="N16" s="19">
        <f t="shared" ca="1" si="0"/>
        <v>0</v>
      </c>
    </row>
    <row r="17" spans="2:14" ht="21.75" customHeight="1" x14ac:dyDescent="0.25">
      <c r="B17" s="9" t="str">
        <f>IF($D17="","",COUNT($C$8:$C17))</f>
        <v/>
      </c>
      <c r="C17" s="10"/>
      <c r="D17" s="15"/>
      <c r="E17" s="15"/>
      <c r="F17" s="15"/>
      <c r="G17" s="16"/>
      <c r="H17" s="15"/>
      <c r="I17" s="10"/>
      <c r="J17" s="16"/>
      <c r="K17" s="10"/>
      <c r="L17" s="15"/>
      <c r="N17" s="19">
        <f t="shared" ca="1" si="0"/>
        <v>0</v>
      </c>
    </row>
    <row r="18" spans="2:14" ht="21.75" customHeight="1" x14ac:dyDescent="0.25">
      <c r="B18" s="9" t="str">
        <f>IF($D18="","",COUNT($C$8:$C18))</f>
        <v/>
      </c>
      <c r="C18" s="10"/>
      <c r="D18" s="15"/>
      <c r="E18" s="15"/>
      <c r="F18" s="15"/>
      <c r="G18" s="16"/>
      <c r="H18" s="15"/>
      <c r="I18" s="10"/>
      <c r="J18" s="16"/>
      <c r="K18" s="10"/>
      <c r="L18" s="15"/>
      <c r="N18" s="19">
        <f t="shared" ca="1" si="0"/>
        <v>0</v>
      </c>
    </row>
    <row r="19" spans="2:14" ht="21.75" customHeight="1" x14ac:dyDescent="0.25">
      <c r="B19" s="9" t="str">
        <f>IF($D19="","",COUNT($C$8:$C19))</f>
        <v/>
      </c>
      <c r="C19" s="10"/>
      <c r="D19" s="15"/>
      <c r="E19" s="15"/>
      <c r="F19" s="15"/>
      <c r="G19" s="16"/>
      <c r="H19" s="15"/>
      <c r="I19" s="10"/>
      <c r="J19" s="16"/>
      <c r="K19" s="10"/>
      <c r="L19" s="15"/>
      <c r="N19" s="19">
        <f t="shared" ca="1" si="0"/>
        <v>0</v>
      </c>
    </row>
    <row r="20" spans="2:14" ht="21.75" customHeight="1" x14ac:dyDescent="0.25">
      <c r="B20" s="9" t="str">
        <f>IF($D20="","",COUNT($C$8:$C20))</f>
        <v/>
      </c>
      <c r="C20" s="10"/>
      <c r="D20" s="15"/>
      <c r="E20" s="15"/>
      <c r="F20" s="15"/>
      <c r="G20" s="16"/>
      <c r="H20" s="15"/>
      <c r="I20" s="10"/>
      <c r="J20" s="16"/>
      <c r="K20" s="10"/>
      <c r="L20" s="15"/>
      <c r="N20" s="19">
        <f t="shared" ca="1" si="0"/>
        <v>0</v>
      </c>
    </row>
    <row r="21" spans="2:14" ht="21.75" customHeight="1" x14ac:dyDescent="0.25">
      <c r="B21" s="9" t="str">
        <f>IF($D21="","",COUNT($C$8:$C21))</f>
        <v/>
      </c>
      <c r="C21" s="10"/>
      <c r="D21" s="15"/>
      <c r="E21" s="15"/>
      <c r="F21" s="15"/>
      <c r="G21" s="16"/>
      <c r="H21" s="15"/>
      <c r="I21" s="10"/>
      <c r="J21" s="16"/>
      <c r="K21" s="10"/>
      <c r="L21" s="15"/>
      <c r="N21" s="19">
        <f t="shared" ca="1" si="0"/>
        <v>0</v>
      </c>
    </row>
    <row r="22" spans="2:14" ht="21.75" customHeight="1" x14ac:dyDescent="0.25">
      <c r="B22" s="9" t="str">
        <f>IF($D22="","",COUNT($C$8:$C22))</f>
        <v/>
      </c>
      <c r="C22" s="10"/>
      <c r="D22" s="15"/>
      <c r="E22" s="15"/>
      <c r="F22" s="15"/>
      <c r="G22" s="16"/>
      <c r="H22" s="15"/>
      <c r="I22" s="10"/>
      <c r="J22" s="16"/>
      <c r="K22" s="10"/>
      <c r="L22" s="15"/>
      <c r="N22" s="19">
        <f t="shared" ca="1" si="0"/>
        <v>0</v>
      </c>
    </row>
    <row r="23" spans="2:14" ht="21.75" customHeight="1" x14ac:dyDescent="0.25">
      <c r="B23" s="9" t="str">
        <f>IF($D23="","",COUNT($C$8:$C23))</f>
        <v/>
      </c>
      <c r="C23" s="10"/>
      <c r="D23" s="15"/>
      <c r="E23" s="15"/>
      <c r="F23" s="15"/>
      <c r="G23" s="16"/>
      <c r="H23" s="15"/>
      <c r="I23" s="10"/>
      <c r="J23" s="16"/>
      <c r="K23" s="10"/>
      <c r="L23" s="15"/>
      <c r="N23" s="19">
        <f t="shared" ca="1" si="0"/>
        <v>0</v>
      </c>
    </row>
    <row r="24" spans="2:14" ht="21.75" customHeight="1" x14ac:dyDescent="0.25">
      <c r="B24" s="9" t="str">
        <f>IF($D24="","",COUNT($C$8:$C24))</f>
        <v/>
      </c>
      <c r="C24" s="10"/>
      <c r="D24" s="15"/>
      <c r="E24" s="15"/>
      <c r="F24" s="15"/>
      <c r="G24" s="16"/>
      <c r="H24" s="15"/>
      <c r="I24" s="10"/>
      <c r="J24" s="16"/>
      <c r="K24" s="10"/>
      <c r="L24" s="15"/>
      <c r="N24" s="19">
        <f t="shared" ca="1" si="0"/>
        <v>0</v>
      </c>
    </row>
    <row r="25" spans="2:14" ht="21.75" customHeight="1" x14ac:dyDescent="0.25">
      <c r="B25" s="9" t="str">
        <f>IF($D25="","",COUNT($C$8:$C25))</f>
        <v/>
      </c>
      <c r="C25" s="10"/>
      <c r="D25" s="15"/>
      <c r="E25" s="15"/>
      <c r="F25" s="15"/>
      <c r="G25" s="16"/>
      <c r="H25" s="15"/>
      <c r="I25" s="10"/>
      <c r="J25" s="16"/>
      <c r="K25" s="10"/>
      <c r="L25" s="15"/>
      <c r="N25" s="19">
        <f t="shared" ca="1" si="0"/>
        <v>0</v>
      </c>
    </row>
    <row r="26" spans="2:14" ht="21.75" customHeight="1" x14ac:dyDescent="0.25">
      <c r="B26" s="9" t="str">
        <f>IF($D26="","",COUNT($C$8:$C26))</f>
        <v/>
      </c>
      <c r="C26" s="10"/>
      <c r="D26" s="15"/>
      <c r="E26" s="15"/>
      <c r="F26" s="15"/>
      <c r="G26" s="16"/>
      <c r="H26" s="15"/>
      <c r="I26" s="10"/>
      <c r="J26" s="16"/>
      <c r="K26" s="10"/>
      <c r="L26" s="15"/>
      <c r="N26" s="19">
        <f t="shared" ca="1" si="0"/>
        <v>0</v>
      </c>
    </row>
    <row r="27" spans="2:14" ht="21.75" customHeight="1" x14ac:dyDescent="0.25">
      <c r="B27" s="9" t="str">
        <f>IF($D27="","",COUNT($C$8:$C27))</f>
        <v/>
      </c>
      <c r="C27" s="10"/>
      <c r="D27" s="15"/>
      <c r="E27" s="15"/>
      <c r="F27" s="15"/>
      <c r="G27" s="16"/>
      <c r="H27" s="15"/>
      <c r="I27" s="10"/>
      <c r="J27" s="16"/>
      <c r="K27" s="10"/>
      <c r="L27" s="15"/>
      <c r="N27" s="19">
        <f t="shared" ca="1" si="0"/>
        <v>0</v>
      </c>
    </row>
    <row r="28" spans="2:14" ht="21.75" customHeight="1" x14ac:dyDescent="0.25">
      <c r="B28" s="9" t="str">
        <f>IF($D28="","",COUNT($C$8:$C28))</f>
        <v/>
      </c>
      <c r="C28" s="10"/>
      <c r="D28" s="15"/>
      <c r="E28" s="15"/>
      <c r="F28" s="15"/>
      <c r="G28" s="16"/>
      <c r="H28" s="15"/>
      <c r="I28" s="10"/>
      <c r="J28" s="16"/>
      <c r="K28" s="10"/>
      <c r="L28" s="15"/>
      <c r="N28" s="19">
        <f t="shared" ca="1" si="0"/>
        <v>0</v>
      </c>
    </row>
    <row r="29" spans="2:14" ht="21.75" customHeight="1" x14ac:dyDescent="0.25">
      <c r="B29" s="9" t="str">
        <f>IF($D29="","",COUNT($C$8:$C29))</f>
        <v/>
      </c>
      <c r="C29" s="10"/>
      <c r="D29" s="15"/>
      <c r="E29" s="15"/>
      <c r="F29" s="15"/>
      <c r="G29" s="16"/>
      <c r="H29" s="15"/>
      <c r="I29" s="10"/>
      <c r="J29" s="16"/>
      <c r="K29" s="10"/>
      <c r="L29" s="15"/>
      <c r="N29" s="19">
        <f t="shared" ca="1" si="0"/>
        <v>0</v>
      </c>
    </row>
    <row r="30" spans="2:14" ht="21.75" customHeight="1" x14ac:dyDescent="0.25">
      <c r="B30" s="9" t="str">
        <f>IF($D30="","",COUNT($C$8:$C30))</f>
        <v/>
      </c>
      <c r="C30" s="10"/>
      <c r="D30" s="15"/>
      <c r="E30" s="15"/>
      <c r="F30" s="15"/>
      <c r="G30" s="16"/>
      <c r="H30" s="15"/>
      <c r="I30" s="10"/>
      <c r="J30" s="16"/>
      <c r="K30" s="10"/>
      <c r="L30" s="15"/>
      <c r="N30" s="19">
        <f t="shared" ca="1" si="0"/>
        <v>0</v>
      </c>
    </row>
    <row r="31" spans="2:14" ht="21.75" customHeight="1" x14ac:dyDescent="0.25">
      <c r="B31" s="9" t="str">
        <f>IF($D31="","",COUNT($C$8:$C31))</f>
        <v/>
      </c>
      <c r="C31" s="10"/>
      <c r="D31" s="15"/>
      <c r="E31" s="15"/>
      <c r="F31" s="15"/>
      <c r="G31" s="16"/>
      <c r="H31" s="15"/>
      <c r="I31" s="10"/>
      <c r="J31" s="16"/>
      <c r="K31" s="10"/>
      <c r="L31" s="15"/>
      <c r="N31" s="19">
        <f t="shared" ca="1" si="0"/>
        <v>0</v>
      </c>
    </row>
    <row r="32" spans="2:14" ht="21.75" customHeight="1" x14ac:dyDescent="0.25">
      <c r="B32" s="9" t="str">
        <f>IF($D32="","",COUNT($C$8:$C32))</f>
        <v/>
      </c>
      <c r="C32" s="10"/>
      <c r="D32" s="15"/>
      <c r="E32" s="15"/>
      <c r="F32" s="15"/>
      <c r="G32" s="16"/>
      <c r="H32" s="15"/>
      <c r="I32" s="10"/>
      <c r="J32" s="16"/>
      <c r="K32" s="10"/>
      <c r="L32" s="15"/>
      <c r="N32" s="19">
        <f t="shared" ca="1" si="0"/>
        <v>0</v>
      </c>
    </row>
    <row r="33" spans="2:14" ht="21.75" customHeight="1" x14ac:dyDescent="0.25">
      <c r="B33" s="9" t="str">
        <f>IF($D33="","",COUNT($C$8:$C33))</f>
        <v/>
      </c>
      <c r="C33" s="10"/>
      <c r="D33" s="15"/>
      <c r="E33" s="15"/>
      <c r="F33" s="15"/>
      <c r="G33" s="16"/>
      <c r="H33" s="15"/>
      <c r="I33" s="10"/>
      <c r="J33" s="16"/>
      <c r="K33" s="10"/>
      <c r="L33" s="15"/>
      <c r="N33" s="19">
        <f t="shared" ca="1" si="0"/>
        <v>0</v>
      </c>
    </row>
  </sheetData>
  <autoFilter ref="B7:L33" xr:uid="{00000000-0009-0000-0000-000003000000}"/>
  <mergeCells count="4">
    <mergeCell ref="B2:L2"/>
    <mergeCell ref="B3:L3"/>
    <mergeCell ref="B5:F5"/>
    <mergeCell ref="G5:L5"/>
  </mergeCells>
  <conditionalFormatting sqref="B8:L33">
    <cfRule type="expression" dxfId="10" priority="10">
      <formula>$N8=1</formula>
    </cfRule>
  </conditionalFormatting>
  <conditionalFormatting sqref="G8:G33">
    <cfRule type="cellIs" dxfId="9" priority="7" operator="equal">
      <formula>"Hoch"</formula>
    </cfRule>
    <cfRule type="cellIs" dxfId="8" priority="8" operator="equal">
      <formula>"Mittel"</formula>
    </cfRule>
  </conditionalFormatting>
  <conditionalFormatting sqref="G5:L5">
    <cfRule type="expression" dxfId="7" priority="2">
      <formula>SUM($N$8:$N$200)&gt;0</formula>
    </cfRule>
  </conditionalFormatting>
  <conditionalFormatting sqref="I8:I33">
    <cfRule type="expression" dxfId="6" priority="9">
      <formula>$N8=1</formula>
    </cfRule>
  </conditionalFormatting>
  <conditionalFormatting sqref="J8:J33">
    <cfRule type="cellIs" dxfId="5" priority="3" operator="equal">
      <formula>"Behoben"</formula>
    </cfRule>
    <cfRule type="cellIs" dxfId="4" priority="4" operator="equal">
      <formula>"In Bearbeitung"</formula>
    </cfRule>
    <cfRule type="cellIs" dxfId="3" priority="5" operator="equal">
      <formula>"Offen"</formula>
    </cfRule>
    <cfRule type="cellIs" dxfId="2" priority="6" operator="equal">
      <formula>"Verworfen"</formula>
    </cfRule>
  </conditionalFormatting>
  <dataValidations count="3">
    <dataValidation type="list" allowBlank="1" sqref="J8:J33" xr:uid="{00000000-0002-0000-0300-000000000000}">
      <formula1>"Offen,In Bearbeitung,Behoben,Verworfen"</formula1>
      <formula2>0</formula2>
    </dataValidation>
    <dataValidation type="list" allowBlank="1" sqref="G8:G33" xr:uid="{00000000-0002-0000-0300-000001000000}">
      <formula1>"Hoch,Mittel,Niedrig"</formula1>
      <formula2>0</formula2>
    </dataValidation>
    <dataValidation type="date" operator="greaterThan" allowBlank="1" errorTitle="Ungültiges Datum" error="Bitte ein gültiges Datum eingeben." sqref="C8:C33 I8:I33 K8:K33" xr:uid="{00000000-0002-0000-0300-000003000000}">
      <formula1>DATE(2000,1,1)</formula1>
      <formula2>0</formula2>
    </dataValidation>
  </dataValidations>
  <pageMargins left="0.35" right="0.35" top="1" bottom="1" header="0.511811023622047" footer="0.511811023622047"/>
  <pageSetup paperSize="9"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300-000002000000}">
          <x14:formula1>
            <xm:f>Stammdaten!$B$6:$B$13</xm:f>
          </x14:formula1>
          <x14:formula2>
            <xm:f>0</xm:f>
          </x14:formula2>
          <xm:sqref>F8:F33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4532A"/>
    <pageSetUpPr fitToPage="1"/>
  </sheetPr>
  <dimension ref="B1:H30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28515625" customWidth="1"/>
    <col min="2" max="2" width="5" customWidth="1"/>
    <col min="3" max="3" width="12" customWidth="1"/>
    <col min="4" max="4" width="22" customWidth="1"/>
    <col min="5" max="5" width="38" customWidth="1"/>
    <col min="6" max="6" width="22" customWidth="1"/>
    <col min="7" max="7" width="14" customWidth="1"/>
    <col min="8" max="8" width="26" customWidth="1"/>
    <col min="9" max="9" width="2.28515625" customWidth="1"/>
  </cols>
  <sheetData>
    <row r="1" spans="2:8" ht="6" customHeight="1" x14ac:dyDescent="0.25"/>
    <row r="2" spans="2:8" ht="33.75" customHeight="1" x14ac:dyDescent="0.25">
      <c r="B2" s="30" t="s">
        <v>161</v>
      </c>
      <c r="C2" s="30"/>
      <c r="D2" s="30"/>
      <c r="E2" s="30"/>
      <c r="F2" s="30"/>
      <c r="G2" s="30"/>
      <c r="H2" s="30"/>
    </row>
    <row r="3" spans="2:8" ht="18" customHeight="1" x14ac:dyDescent="0.25">
      <c r="B3" s="31" t="str">
        <f>"Protokolle und Anweisungen zum Projekt "&amp;Übersicht!$C$6&amp;"   ·   Projekt-Nr. "&amp;Übersicht!$C$8</f>
        <v>Protokolle und Anweisungen zum Projekt Neubau Mehrzweck   ·   Projekt-Nr. BV-2026-034</v>
      </c>
      <c r="C3" s="31"/>
      <c r="D3" s="31"/>
      <c r="E3" s="31"/>
      <c r="F3" s="31"/>
      <c r="G3" s="31"/>
      <c r="H3" s="31"/>
    </row>
    <row r="4" spans="2:8" ht="7.5" customHeight="1" x14ac:dyDescent="0.25"/>
    <row r="5" spans="2:8" ht="21.75" customHeight="1" x14ac:dyDescent="0.25">
      <c r="B5" s="32" t="str">
        <f>"Einträge gesamt:  "&amp;COUNTA($D$8:$D$200)&amp;"        offene Punkte:  "&amp;COUNTIF($G$8:$G$200,"offen")</f>
        <v>Einträge gesamt:  5        offene Punkte:  2</v>
      </c>
      <c r="C5" s="32"/>
      <c r="D5" s="32"/>
      <c r="E5" s="32"/>
      <c r="F5" s="32"/>
      <c r="G5" s="32"/>
      <c r="H5" s="32"/>
    </row>
    <row r="6" spans="2:8" ht="7.5" customHeight="1" x14ac:dyDescent="0.25"/>
    <row r="7" spans="2:8" ht="30" customHeight="1" x14ac:dyDescent="0.25">
      <c r="B7" s="2" t="s">
        <v>42</v>
      </c>
      <c r="C7" s="2" t="s">
        <v>43</v>
      </c>
      <c r="D7" s="2" t="s">
        <v>162</v>
      </c>
      <c r="E7" s="2" t="s">
        <v>163</v>
      </c>
      <c r="F7" s="2" t="s">
        <v>164</v>
      </c>
      <c r="G7" s="2" t="s">
        <v>137</v>
      </c>
      <c r="H7" s="2" t="s">
        <v>165</v>
      </c>
    </row>
    <row r="8" spans="2:8" ht="30" customHeight="1" x14ac:dyDescent="0.25">
      <c r="B8" s="9">
        <f>IF($D8="","",COUNT($C$8:$C8))</f>
        <v>1</v>
      </c>
      <c r="C8" s="10">
        <v>46083</v>
      </c>
      <c r="D8" s="15" t="s">
        <v>166</v>
      </c>
      <c r="E8" s="15" t="s">
        <v>167</v>
      </c>
      <c r="F8" s="15" t="s">
        <v>168</v>
      </c>
      <c r="G8" s="16" t="s">
        <v>169</v>
      </c>
      <c r="H8" s="15" t="s">
        <v>170</v>
      </c>
    </row>
    <row r="9" spans="2:8" ht="30" customHeight="1" x14ac:dyDescent="0.25">
      <c r="B9" s="9">
        <f>IF($D9="","",COUNT($C$8:$C9))</f>
        <v>2</v>
      </c>
      <c r="C9" s="10">
        <v>46085</v>
      </c>
      <c r="D9" s="15" t="s">
        <v>171</v>
      </c>
      <c r="E9" s="15" t="s">
        <v>172</v>
      </c>
      <c r="F9" s="15" t="s">
        <v>168</v>
      </c>
      <c r="G9" s="16" t="s">
        <v>169</v>
      </c>
      <c r="H9" s="15" t="s">
        <v>173</v>
      </c>
    </row>
    <row r="10" spans="2:8" ht="30" customHeight="1" x14ac:dyDescent="0.25">
      <c r="B10" s="9">
        <f>IF($D10="","",COUNT($C$8:$C10))</f>
        <v>3</v>
      </c>
      <c r="C10" s="10">
        <v>46087</v>
      </c>
      <c r="D10" s="15" t="s">
        <v>174</v>
      </c>
      <c r="E10" s="15" t="s">
        <v>175</v>
      </c>
      <c r="F10" s="15" t="s">
        <v>176</v>
      </c>
      <c r="G10" s="16" t="s">
        <v>177</v>
      </c>
      <c r="H10" s="15" t="s">
        <v>178</v>
      </c>
    </row>
    <row r="11" spans="2:8" ht="30" customHeight="1" x14ac:dyDescent="0.25">
      <c r="B11" s="9">
        <f>IF($D11="","",COUNT($C$8:$C11))</f>
        <v>4</v>
      </c>
      <c r="C11" s="10">
        <v>46090</v>
      </c>
      <c r="D11" s="15" t="s">
        <v>179</v>
      </c>
      <c r="E11" s="15" t="s">
        <v>180</v>
      </c>
      <c r="F11" s="15" t="s">
        <v>181</v>
      </c>
      <c r="G11" s="16" t="s">
        <v>177</v>
      </c>
      <c r="H11" s="15" t="s">
        <v>182</v>
      </c>
    </row>
    <row r="12" spans="2:8" ht="30" customHeight="1" x14ac:dyDescent="0.25">
      <c r="B12" s="9">
        <f>IF($D12="","",COUNT($C$8:$C12))</f>
        <v>5</v>
      </c>
      <c r="C12" s="10">
        <v>46091</v>
      </c>
      <c r="D12" s="15" t="s">
        <v>183</v>
      </c>
      <c r="E12" s="15" t="s">
        <v>184</v>
      </c>
      <c r="F12" s="15" t="s">
        <v>185</v>
      </c>
      <c r="G12" s="16" t="s">
        <v>169</v>
      </c>
      <c r="H12" s="15" t="s">
        <v>186</v>
      </c>
    </row>
    <row r="13" spans="2:8" ht="21.75" customHeight="1" x14ac:dyDescent="0.25">
      <c r="B13" s="9" t="str">
        <f>IF($D13="","",COUNT($C$8:$C13))</f>
        <v/>
      </c>
      <c r="C13" s="10"/>
      <c r="D13" s="15"/>
      <c r="E13" s="15"/>
      <c r="F13" s="15"/>
      <c r="G13" s="16"/>
      <c r="H13" s="15"/>
    </row>
    <row r="14" spans="2:8" ht="21.75" customHeight="1" x14ac:dyDescent="0.25">
      <c r="B14" s="9" t="str">
        <f>IF($D14="","",COUNT($C$8:$C14))</f>
        <v/>
      </c>
      <c r="C14" s="10"/>
      <c r="D14" s="15"/>
      <c r="E14" s="15"/>
      <c r="F14" s="15"/>
      <c r="G14" s="16"/>
      <c r="H14" s="15"/>
    </row>
    <row r="15" spans="2:8" ht="21.75" customHeight="1" x14ac:dyDescent="0.25">
      <c r="B15" s="9" t="str">
        <f>IF($D15="","",COUNT($C$8:$C15))</f>
        <v/>
      </c>
      <c r="C15" s="10"/>
      <c r="D15" s="15"/>
      <c r="E15" s="15"/>
      <c r="F15" s="15"/>
      <c r="G15" s="16"/>
      <c r="H15" s="15"/>
    </row>
    <row r="16" spans="2:8" ht="21.75" customHeight="1" x14ac:dyDescent="0.25">
      <c r="B16" s="9" t="str">
        <f>IF($D16="","",COUNT($C$8:$C16))</f>
        <v/>
      </c>
      <c r="C16" s="10"/>
      <c r="D16" s="15"/>
      <c r="E16" s="15"/>
      <c r="F16" s="15"/>
      <c r="G16" s="16"/>
      <c r="H16" s="15"/>
    </row>
    <row r="17" spans="2:8" ht="21.75" customHeight="1" x14ac:dyDescent="0.25">
      <c r="B17" s="9" t="str">
        <f>IF($D17="","",COUNT($C$8:$C17))</f>
        <v/>
      </c>
      <c r="C17" s="10"/>
      <c r="D17" s="15"/>
      <c r="E17" s="15"/>
      <c r="F17" s="15"/>
      <c r="G17" s="16"/>
      <c r="H17" s="15"/>
    </row>
    <row r="18" spans="2:8" ht="21.75" customHeight="1" x14ac:dyDescent="0.25">
      <c r="B18" s="9" t="str">
        <f>IF($D18="","",COUNT($C$8:$C18))</f>
        <v/>
      </c>
      <c r="C18" s="10"/>
      <c r="D18" s="15"/>
      <c r="E18" s="15"/>
      <c r="F18" s="15"/>
      <c r="G18" s="16"/>
      <c r="H18" s="15"/>
    </row>
    <row r="19" spans="2:8" ht="21.75" customHeight="1" x14ac:dyDescent="0.25">
      <c r="B19" s="9" t="str">
        <f>IF($D19="","",COUNT($C$8:$C19))</f>
        <v/>
      </c>
      <c r="C19" s="10"/>
      <c r="D19" s="15"/>
      <c r="E19" s="15"/>
      <c r="F19" s="15"/>
      <c r="G19" s="16"/>
      <c r="H19" s="15"/>
    </row>
    <row r="20" spans="2:8" ht="21.75" customHeight="1" x14ac:dyDescent="0.25">
      <c r="B20" s="9" t="str">
        <f>IF($D20="","",COUNT($C$8:$C20))</f>
        <v/>
      </c>
      <c r="C20" s="10"/>
      <c r="D20" s="15"/>
      <c r="E20" s="15"/>
      <c r="F20" s="15"/>
      <c r="G20" s="16"/>
      <c r="H20" s="15"/>
    </row>
    <row r="21" spans="2:8" ht="21.75" customHeight="1" x14ac:dyDescent="0.25">
      <c r="B21" s="9" t="str">
        <f>IF($D21="","",COUNT($C$8:$C21))</f>
        <v/>
      </c>
      <c r="C21" s="10"/>
      <c r="D21" s="15"/>
      <c r="E21" s="15"/>
      <c r="F21" s="15"/>
      <c r="G21" s="16"/>
      <c r="H21" s="15"/>
    </row>
    <row r="22" spans="2:8" ht="21.75" customHeight="1" x14ac:dyDescent="0.25">
      <c r="B22" s="9" t="str">
        <f>IF($D22="","",COUNT($C$8:$C22))</f>
        <v/>
      </c>
      <c r="C22" s="10"/>
      <c r="D22" s="15"/>
      <c r="E22" s="15"/>
      <c r="F22" s="15"/>
      <c r="G22" s="16"/>
      <c r="H22" s="15"/>
    </row>
    <row r="23" spans="2:8" ht="21.75" customHeight="1" x14ac:dyDescent="0.25">
      <c r="B23" s="9" t="str">
        <f>IF($D23="","",COUNT($C$8:$C23))</f>
        <v/>
      </c>
      <c r="C23" s="10"/>
      <c r="D23" s="15"/>
      <c r="E23" s="15"/>
      <c r="F23" s="15"/>
      <c r="G23" s="16"/>
      <c r="H23" s="15"/>
    </row>
    <row r="24" spans="2:8" ht="21.75" customHeight="1" x14ac:dyDescent="0.25">
      <c r="B24" s="9" t="str">
        <f>IF($D24="","",COUNT($C$8:$C24))</f>
        <v/>
      </c>
      <c r="C24" s="10"/>
      <c r="D24" s="15"/>
      <c r="E24" s="15"/>
      <c r="F24" s="15"/>
      <c r="G24" s="16"/>
      <c r="H24" s="15"/>
    </row>
    <row r="25" spans="2:8" ht="21.75" customHeight="1" x14ac:dyDescent="0.25">
      <c r="B25" s="9" t="str">
        <f>IF($D25="","",COUNT($C$8:$C25))</f>
        <v/>
      </c>
      <c r="C25" s="10"/>
      <c r="D25" s="15"/>
      <c r="E25" s="15"/>
      <c r="F25" s="15"/>
      <c r="G25" s="16"/>
      <c r="H25" s="15"/>
    </row>
    <row r="26" spans="2:8" ht="21.75" customHeight="1" x14ac:dyDescent="0.25">
      <c r="B26" s="9" t="str">
        <f>IF($D26="","",COUNT($C$8:$C26))</f>
        <v/>
      </c>
      <c r="C26" s="10"/>
      <c r="D26" s="15"/>
      <c r="E26" s="15"/>
      <c r="F26" s="15"/>
      <c r="G26" s="16"/>
      <c r="H26" s="15"/>
    </row>
    <row r="27" spans="2:8" ht="21.75" customHeight="1" x14ac:dyDescent="0.25">
      <c r="B27" s="9" t="str">
        <f>IF($D27="","",COUNT($C$8:$C27))</f>
        <v/>
      </c>
      <c r="C27" s="10"/>
      <c r="D27" s="15"/>
      <c r="E27" s="15"/>
      <c r="F27" s="15"/>
      <c r="G27" s="16"/>
      <c r="H27" s="15"/>
    </row>
    <row r="28" spans="2:8" ht="21.75" customHeight="1" x14ac:dyDescent="0.25">
      <c r="B28" s="9" t="str">
        <f>IF($D28="","",COUNT($C$8:$C28))</f>
        <v/>
      </c>
      <c r="C28" s="10"/>
      <c r="D28" s="15"/>
      <c r="E28" s="15"/>
      <c r="F28" s="15"/>
      <c r="G28" s="16"/>
      <c r="H28" s="15"/>
    </row>
    <row r="29" spans="2:8" ht="21.75" customHeight="1" x14ac:dyDescent="0.25">
      <c r="B29" s="9" t="str">
        <f>IF($D29="","",COUNT($C$8:$C29))</f>
        <v/>
      </c>
      <c r="C29" s="10"/>
      <c r="D29" s="15"/>
      <c r="E29" s="15"/>
      <c r="F29" s="15"/>
      <c r="G29" s="16"/>
      <c r="H29" s="15"/>
    </row>
    <row r="30" spans="2:8" ht="21.75" customHeight="1" x14ac:dyDescent="0.25">
      <c r="B30" s="9" t="str">
        <f>IF($D30="","",COUNT($C$8:$C30))</f>
        <v/>
      </c>
      <c r="C30" s="10"/>
      <c r="D30" s="15"/>
      <c r="E30" s="15"/>
      <c r="F30" s="15"/>
      <c r="G30" s="16"/>
      <c r="H30" s="15"/>
    </row>
  </sheetData>
  <autoFilter ref="B7:H30" xr:uid="{00000000-0009-0000-0000-000004000000}"/>
  <mergeCells count="3">
    <mergeCell ref="B2:H2"/>
    <mergeCell ref="B3:H3"/>
    <mergeCell ref="B5:H5"/>
  </mergeCells>
  <conditionalFormatting sqref="G8:G30">
    <cfRule type="cellIs" dxfId="1" priority="2" operator="equal">
      <formula>"erledigt"</formula>
    </cfRule>
    <cfRule type="cellIs" dxfId="0" priority="3" operator="equal">
      <formula>"offen"</formula>
    </cfRule>
  </conditionalFormatting>
  <dataValidations count="2">
    <dataValidation type="list" allowBlank="1" sqref="G8:G30" xr:uid="{00000000-0002-0000-0400-000000000000}">
      <formula1>"offen,erledigt"</formula1>
      <formula2>0</formula2>
    </dataValidation>
    <dataValidation type="date" operator="greaterThan" allowBlank="1" errorTitle="Ungültiges Datum" error="Bitte ein gültiges Datum eingeben." sqref="C8:C30" xr:uid="{00000000-0002-0000-0400-000001000000}">
      <formula1>DATE(2000,1,1)</formula1>
      <formula2>0</formula2>
    </dataValidation>
  </dataValidations>
  <pageMargins left="0.35" right="0.35" top="1" bottom="1" header="0.511811023622047" footer="0.511811023622047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4532A"/>
  </sheetPr>
  <dimension ref="B1:H17"/>
  <sheetViews>
    <sheetView showGridLines="0" zoomScaleNormal="100" workbookViewId="0"/>
  </sheetViews>
  <sheetFormatPr baseColWidth="10" defaultColWidth="8.7109375" defaultRowHeight="15" x14ac:dyDescent="0.25"/>
  <cols>
    <col min="1" max="1" width="2.28515625" customWidth="1"/>
    <col min="2" max="2" width="30" customWidth="1"/>
    <col min="3" max="3" width="3" customWidth="1"/>
    <col min="4" max="4" width="18" customWidth="1"/>
    <col min="5" max="5" width="3" customWidth="1"/>
    <col min="6" max="6" width="18" customWidth="1"/>
    <col min="7" max="8" width="16" customWidth="1"/>
  </cols>
  <sheetData>
    <row r="1" spans="2:8" ht="6" customHeight="1" x14ac:dyDescent="0.25"/>
    <row r="2" spans="2:8" ht="33.75" customHeight="1" x14ac:dyDescent="0.25">
      <c r="B2" s="30" t="s">
        <v>187</v>
      </c>
      <c r="C2" s="30"/>
      <c r="D2" s="30"/>
      <c r="E2" s="30"/>
      <c r="F2" s="30"/>
      <c r="G2" s="30"/>
      <c r="H2" s="30"/>
    </row>
    <row r="3" spans="2:8" ht="18" customHeight="1" x14ac:dyDescent="0.25">
      <c r="B3" s="31" t="s">
        <v>188</v>
      </c>
      <c r="C3" s="31"/>
      <c r="D3" s="31"/>
      <c r="E3" s="31"/>
      <c r="F3" s="31"/>
      <c r="G3" s="31"/>
      <c r="H3" s="31"/>
    </row>
    <row r="4" spans="2:8" ht="7.5" customHeight="1" x14ac:dyDescent="0.25"/>
    <row r="5" spans="2:8" x14ac:dyDescent="0.25">
      <c r="B5" s="2" t="s">
        <v>189</v>
      </c>
      <c r="D5" s="2" t="s">
        <v>190</v>
      </c>
      <c r="F5" s="2" t="s">
        <v>191</v>
      </c>
    </row>
    <row r="6" spans="2:8" ht="16.5" customHeight="1" x14ac:dyDescent="0.25">
      <c r="B6" s="3" t="s">
        <v>8</v>
      </c>
      <c r="D6" s="3" t="s">
        <v>192</v>
      </c>
      <c r="F6" s="3" t="s">
        <v>107</v>
      </c>
    </row>
    <row r="7" spans="2:8" ht="16.5" customHeight="1" x14ac:dyDescent="0.25">
      <c r="B7" s="3" t="s">
        <v>30</v>
      </c>
      <c r="D7" s="3" t="s">
        <v>193</v>
      </c>
      <c r="F7" s="3" t="s">
        <v>101</v>
      </c>
    </row>
    <row r="8" spans="2:8" ht="16.5" customHeight="1" x14ac:dyDescent="0.25">
      <c r="B8" s="3" t="s">
        <v>31</v>
      </c>
      <c r="D8" s="3" t="s">
        <v>194</v>
      </c>
      <c r="F8" s="3" t="s">
        <v>122</v>
      </c>
    </row>
    <row r="9" spans="2:8" ht="16.5" customHeight="1" x14ac:dyDescent="0.25">
      <c r="B9" s="3" t="s">
        <v>32</v>
      </c>
      <c r="D9" s="3" t="s">
        <v>195</v>
      </c>
      <c r="F9" s="3" t="s">
        <v>196</v>
      </c>
    </row>
    <row r="10" spans="2:8" ht="16.5" customHeight="1" x14ac:dyDescent="0.25">
      <c r="B10" s="3" t="s">
        <v>106</v>
      </c>
      <c r="D10" s="3" t="s">
        <v>197</v>
      </c>
      <c r="F10" s="3"/>
    </row>
    <row r="11" spans="2:8" ht="16.5" customHeight="1" x14ac:dyDescent="0.25">
      <c r="B11" s="3" t="s">
        <v>112</v>
      </c>
      <c r="D11" s="3" t="s">
        <v>198</v>
      </c>
      <c r="F11" s="3"/>
    </row>
    <row r="12" spans="2:8" ht="16.5" customHeight="1" x14ac:dyDescent="0.25">
      <c r="B12" s="3" t="s">
        <v>127</v>
      </c>
      <c r="D12" s="3" t="s">
        <v>199</v>
      </c>
      <c r="F12" s="3"/>
    </row>
    <row r="13" spans="2:8" ht="16.5" customHeight="1" x14ac:dyDescent="0.25">
      <c r="B13" s="3"/>
      <c r="D13" s="3" t="s">
        <v>200</v>
      </c>
      <c r="F13" s="3"/>
    </row>
    <row r="16" spans="2:8" x14ac:dyDescent="0.25">
      <c r="B16" s="20" t="s">
        <v>201</v>
      </c>
      <c r="C16" s="20"/>
      <c r="D16" s="20"/>
      <c r="E16" s="20"/>
      <c r="F16" s="20"/>
      <c r="G16" s="20"/>
      <c r="H16" s="20"/>
    </row>
    <row r="17" spans="2:8" x14ac:dyDescent="0.25">
      <c r="B17" s="20" t="s">
        <v>202</v>
      </c>
      <c r="C17" s="20"/>
      <c r="D17" s="20"/>
      <c r="E17" s="20"/>
      <c r="F17" s="20"/>
      <c r="G17" s="20"/>
      <c r="H17" s="20"/>
    </row>
  </sheetData>
  <mergeCells count="4">
    <mergeCell ref="B2:H2"/>
    <mergeCell ref="B3:H3"/>
    <mergeCell ref="B16:H16"/>
    <mergeCell ref="B17:H17"/>
  </mergeCells>
  <pageMargins left="0.5" right="0.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10</vt:i4>
      </vt:variant>
    </vt:vector>
  </HeadingPairs>
  <TitlesOfParts>
    <vt:vector size="16" baseType="lpstr">
      <vt:lpstr>Übersicht</vt:lpstr>
      <vt:lpstr>Tagesberichte</vt:lpstr>
      <vt:lpstr>Lieferungen</vt:lpstr>
      <vt:lpstr>Mängelliste</vt:lpstr>
      <vt:lpstr>Besprechungen</vt:lpstr>
      <vt:lpstr>Stammdaten</vt:lpstr>
      <vt:lpstr>Besprechungen!Druckbereich</vt:lpstr>
      <vt:lpstr>Lieferungen!Druckbereich</vt:lpstr>
      <vt:lpstr>Mängelliste!Druckbereich</vt:lpstr>
      <vt:lpstr>Stammdaten!Druckbereich</vt:lpstr>
      <vt:lpstr>Tagesberichte!Druckbereich</vt:lpstr>
      <vt:lpstr>Übersicht!Druckbereich</vt:lpstr>
      <vt:lpstr>Besprechungen!Drucktitel</vt:lpstr>
      <vt:lpstr>Lieferungen!Drucktitel</vt:lpstr>
      <vt:lpstr>Mängelliste!Drucktitel</vt:lpstr>
      <vt:lpstr>Tagesberichte!Drucktitel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Bautagebuch Vorlage</dc:title>
  <dc:subject/>
  <dc:creator>Bauleitung</dc:creator>
  <dc:description>Vorlage Bautagebuch mit Tagesberichten, Lieferungen, Mängelliste und Besprechungen</dc:description>
  <cp:lastModifiedBy>Sergio Jiménez Canales</cp:lastModifiedBy>
  <cp:revision>0</cp:revision>
  <dcterms:created xsi:type="dcterms:W3CDTF">2026-08-22T06:08:32Z</dcterms:created>
  <dcterms:modified xsi:type="dcterms:W3CDTF">2026-08-22T06:20:14Z</dcterms:modified>
  <dc:language>en-US</dc:language>
</cp:coreProperties>
</file>