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Übersicht" sheetId="1" state="visible" r:id="rId3"/>
    <sheet name="Teilnehmer" sheetId="2" state="visible" r:id="rId4"/>
    <sheet name="Gruppenphase" sheetId="3" state="visible" r:id="rId5"/>
    <sheet name="K.-o.-Runde" sheetId="4" state="visible" r:id="rId6"/>
  </sheets>
  <definedNames>
    <definedName function="false" hidden="false" localSheetId="2" name="_xlnm.Print_Area" vbProcedure="false">Gruppenphase!$B$2:$Q$60</definedName>
    <definedName function="false" hidden="false" localSheetId="3" name="_xlnm.Print_Area" vbProcedure="false">'K.-o.-Runde'!$B$2:$N$30</definedName>
    <definedName function="false" hidden="false" localSheetId="1" name="_xlnm.Print_Area" vbProcedure="false">Teilnehmer!$B$2:$G$42</definedName>
    <definedName function="false" hidden="false" localSheetId="0" name="_xlnm.Print_Area" vbProcedure="false">Übersicht!$B$2:$G$22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<sst xmlns="http://schemas.openxmlformats.org/spreadsheetml/2006/main" count="234" uniqueCount="111">
  <si>
    <t xml:space="preserve">TISCHTENNIS  ·  TURNIERVERWALTUNG</t>
  </si>
  <si>
    <t xml:space="preserve">Vorlage für Gruppenphase und K.-o.-Runde  ·  Saison 2026</t>
  </si>
  <si>
    <t xml:space="preserve">Turnierdaten</t>
  </si>
  <si>
    <t xml:space="preserve">Turnierstatus  (automatisch)</t>
  </si>
  <si>
    <t xml:space="preserve">Turniername</t>
  </si>
  <si>
    <t xml:space="preserve">Herbstpokal des Bezirks Nordwest</t>
  </si>
  <si>
    <t xml:space="preserve">Gemeldete Teilnehmer</t>
  </si>
  <si>
    <t xml:space="preserve">Austragungsort</t>
  </si>
  <si>
    <t xml:space="preserve">Sporthalle am Lindenweg, Musterstadt</t>
  </si>
  <si>
    <t xml:space="preserve">Anzahl Gruppen</t>
  </si>
  <si>
    <t xml:space="preserve">Datum</t>
  </si>
  <si>
    <t xml:space="preserve">17.10.2026</t>
  </si>
  <si>
    <t xml:space="preserve">Gespielte Gruppenspiele</t>
  </si>
  <si>
    <t xml:space="preserve">Turnierleitung</t>
  </si>
  <si>
    <t xml:space="preserve">Katrin Vogelsang</t>
  </si>
  <si>
    <t xml:space="preserve">Offene Gruppenspiele</t>
  </si>
  <si>
    <t xml:space="preserve">Kontakt (E-Mail)</t>
  </si>
  <si>
    <t xml:space="preserve">turnierleitung@tt-nordwest.example</t>
  </si>
  <si>
    <t xml:space="preserve">Spielmodus</t>
  </si>
  <si>
    <t xml:space="preserve">Gruppenphase + K.-o.-Runde</t>
  </si>
  <si>
    <t xml:space="preserve">Zählweise</t>
  </si>
  <si>
    <t xml:space="preserve">Best of 5 (3 Gewinnsätze), Satz bis 11</t>
  </si>
  <si>
    <t xml:space="preserve">So funktioniert die Vorlage</t>
  </si>
  <si>
    <t xml:space="preserve">1.  Blatt «Teilnehmer»: Namen, Verein und Gruppenzuordnung eintragen. Die Ranglisten aktualisieren sich automatisch.</t>
  </si>
  <si>
    <t xml:space="preserve">Legende</t>
  </si>
  <si>
    <t xml:space="preserve">2.  Blatt «Gruppenphase»: Nur die Satzergebnisse je Begegnung eintragen – Punkte, Satz- und Balldifferenz werden berechnet.</t>
  </si>
  <si>
    <t xml:space="preserve">Eingabefeld – bitte ausfüllen</t>
  </si>
  <si>
    <t xml:space="preserve">3.  Blatt «K.-o.-Runde»: Die zwei Gruppenbesten übertragen und die Runden bis zum Finale ausspielen.</t>
  </si>
  <si>
    <t xml:space="preserve">Automatisch berechnet (Formel)</t>
  </si>
  <si>
    <t xml:space="preserve">4.  Farbcodes siehe Legende rechts. Nur hinterlegte Felder ausfüllen – graue Felder enthalten Formeln.</t>
  </si>
  <si>
    <t xml:space="preserve">Überschrift / Kopfzeile</t>
  </si>
  <si>
    <t xml:space="preserve">Hinweis: Alle Namen, Vereine und Kontaktdaten sind frei erfunden und dienen nur als Ausfüllbeispiel. Vorlage – Stand Saison 2026.</t>
  </si>
  <si>
    <t xml:space="preserve">TEILNEHMERLISTE</t>
  </si>
  <si>
    <t xml:space="preserve">Bis zu 32 Spielerinnen und Spieler, aufgeteilt auf max. 4 Gruppen. Startnummer wird für die Auslosung verwendet.</t>
  </si>
  <si>
    <t xml:space="preserve">  Eingabefeld</t>
  </si>
  <si>
    <t xml:space="preserve">  Automatisch berechnet</t>
  </si>
  <si>
    <t xml:space="preserve">Nr.</t>
  </si>
  <si>
    <t xml:space="preserve">Name</t>
  </si>
  <si>
    <t xml:space="preserve">Verein</t>
  </si>
  <si>
    <t xml:space="preserve">Gruppe</t>
  </si>
  <si>
    <t xml:space="preserve">Altersklasse</t>
  </si>
  <si>
    <t xml:space="preserve">TTR-Wert</t>
  </si>
  <si>
    <t xml:space="preserve">Jonas Brinkmann</t>
  </si>
  <si>
    <t xml:space="preserve">TTC Ahornblatt</t>
  </si>
  <si>
    <t xml:space="preserve">Gruppe A</t>
  </si>
  <si>
    <t xml:space="preserve">Herren</t>
  </si>
  <si>
    <t xml:space="preserve">Miguel Santos</t>
  </si>
  <si>
    <t xml:space="preserve">SV Blau-Weiß Hafen</t>
  </si>
  <si>
    <t xml:space="preserve">Ali Demir</t>
  </si>
  <si>
    <t xml:space="preserve">TSG Uferpark</t>
  </si>
  <si>
    <t xml:space="preserve">Lennart Voß</t>
  </si>
  <si>
    <t xml:space="preserve">Jugend</t>
  </si>
  <si>
    <t xml:space="preserve">Sofia Kellner</t>
  </si>
  <si>
    <t xml:space="preserve">Gruppe B</t>
  </si>
  <si>
    <t xml:space="preserve">Damen</t>
  </si>
  <si>
    <t xml:space="preserve">Peer Johansson</t>
  </si>
  <si>
    <t xml:space="preserve">TuS Kirschgarten</t>
  </si>
  <si>
    <t xml:space="preserve">Rafael Ortega</t>
  </si>
  <si>
    <t xml:space="preserve">Nadia Farin</t>
  </si>
  <si>
    <t xml:space="preserve">TTC Möwenstein</t>
  </si>
  <si>
    <t xml:space="preserve">Thomas Reinke</t>
  </si>
  <si>
    <t xml:space="preserve">Gruppe C</t>
  </si>
  <si>
    <t xml:space="preserve">Senioren</t>
  </si>
  <si>
    <t xml:space="preserve">Grzegorz Nowak</t>
  </si>
  <si>
    <t xml:space="preserve">Yara El-Amin</t>
  </si>
  <si>
    <t xml:space="preserve">Bastian Kort</t>
  </si>
  <si>
    <t xml:space="preserve">Ingrid Halvorsen</t>
  </si>
  <si>
    <t xml:space="preserve">Gruppe D</t>
  </si>
  <si>
    <t xml:space="preserve">Deniz Yildiz</t>
  </si>
  <si>
    <t xml:space="preserve">Marek Sobotka</t>
  </si>
  <si>
    <t xml:space="preserve">Clara Wendt</t>
  </si>
  <si>
    <t xml:space="preserve">TTR = Tischtennis-Rangzahl (Spielstärke-Indikator). Feld ist optional und dient nur der Setzung.</t>
  </si>
  <si>
    <t xml:space="preserve">GRUPPENPHASE  ·  Jeder gegen Jeden</t>
  </si>
  <si>
    <t xml:space="preserve">Nur die Satzergebnisse (Sätze für Spieler 1 / Spieler 2) eintragen. Sieg = 2 Punkte, Niederlage = 0 Punkte.</t>
  </si>
  <si>
    <t xml:space="preserve">Spielplan der Begegnungen</t>
  </si>
  <si>
    <t xml:space="preserve">Tabelle Gruppe A</t>
  </si>
  <si>
    <t xml:space="preserve">  Eingabe</t>
  </si>
  <si>
    <t xml:space="preserve">Platz</t>
  </si>
  <si>
    <t xml:space="preserve">Spieler</t>
  </si>
  <si>
    <t xml:space="preserve">Spiele</t>
  </si>
  <si>
    <t xml:space="preserve">S</t>
  </si>
  <si>
    <t xml:space="preserve">N</t>
  </si>
  <si>
    <t xml:space="preserve">Punkte</t>
  </si>
  <si>
    <t xml:space="preserve">Sätze +/-</t>
  </si>
  <si>
    <t xml:space="preserve">Spieler 1</t>
  </si>
  <si>
    <t xml:space="preserve">Spieler 2</t>
  </si>
  <si>
    <t xml:space="preserve">Sätze
S1</t>
  </si>
  <si>
    <t xml:space="preserve">Sätze
S2</t>
  </si>
  <si>
    <t xml:space="preserve">Ergebnis</t>
  </si>
  <si>
    <t xml:space="preserve">Sieger</t>
  </si>
  <si>
    <t xml:space="preserve">Status</t>
  </si>
  <si>
    <t xml:space="preserve">Tabelle Gruppe B</t>
  </si>
  <si>
    <t xml:space="preserve">Tabelle Gruppe C</t>
  </si>
  <si>
    <t xml:space="preserve">Tabelle Gruppe D</t>
  </si>
  <si>
    <t xml:space="preserve">Die zwei Erstplatzierten jeder Gruppe (farbig hinterlegt) qualifizieren sich für die K.-o.-Runde. Bei Punktgleichheit entscheidet die Satzdifferenz.</t>
  </si>
  <si>
    <t xml:space="preserve">K.-o.-RUNDE  ·  Turnierbaum</t>
  </si>
  <si>
    <t xml:space="preserve">Viertelfinale → Halbfinale → Finale. Namen der Gruppenbesten eintragen und je Runde den Sieger übertragen. Der Sieger einer Begegnung wird farblich markiert.</t>
  </si>
  <si>
    <t xml:space="preserve">Viertelfinale</t>
  </si>
  <si>
    <t xml:space="preserve">Halbfinale</t>
  </si>
  <si>
    <t xml:space="preserve">Finale</t>
  </si>
  <si>
    <t xml:space="preserve">1. Gruppe A</t>
  </si>
  <si>
    <t xml:space="preserve">🏆 Turniersieger</t>
  </si>
  <si>
    <t xml:space="preserve">2. Gruppe B</t>
  </si>
  <si>
    <t xml:space="preserve">1. Gruppe C</t>
  </si>
  <si>
    <t xml:space="preserve">2. Gruppe D</t>
  </si>
  <si>
    <t xml:space="preserve">1. Gruppe B</t>
  </si>
  <si>
    <t xml:space="preserve">2. Gruppe A</t>
  </si>
  <si>
    <t xml:space="preserve">1. Gruppe D</t>
  </si>
  <si>
    <t xml:space="preserve">2. Gruppe C</t>
  </si>
  <si>
    <t xml:space="preserve">Spiel um Platz 3</t>
  </si>
  <si>
    <t xml:space="preserve">Bedienung: In jeder Runde die Gewinnsätze (z. B. 3) der beiden Spieler eintragen. Das jeweils nächste Feld übernimmt automatisch den Sieger. Score-Felder sind Eingabefelder, Namensfelder ab dem Halbfinale enthalten Formeln.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</si>
</sst>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0"/>
    <numFmt numFmtId="167" formatCode="\+0;\-0;0"/>
  </numFmts>
  <fonts count="3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b val="true"/>
      <sz val="11"/>
      <color rgb="FF163A47"/>
      <name val="Calibri"/>
      <family val="0"/>
      <charset val="1"/>
    </font>
    <font>
      <b val="true"/>
      <sz val="12"/>
      <color rgb="FF1F4E5F"/>
      <name val="Calibri"/>
      <family val="0"/>
      <charset val="1"/>
    </font>
    <font>
      <sz val="10"/>
      <color rgb="FF6B7075"/>
      <name val="Calibri"/>
      <family val="0"/>
      <charset val="1"/>
    </font>
    <font>
      <b val="true"/>
      <sz val="11"/>
      <color rgb="FF2B2F33"/>
      <name val="Calibri"/>
      <family val="0"/>
      <charset val="1"/>
    </font>
    <font>
      <b val="true"/>
      <sz val="16"/>
      <color rgb="FF1F4E5F"/>
      <name val="Calibri"/>
      <family val="0"/>
      <charset val="1"/>
    </font>
    <font>
      <sz val="10.5"/>
      <color rgb="FF2B2F33"/>
      <name val="Calibri"/>
      <family val="0"/>
      <charset val="1"/>
    </font>
    <font>
      <b val="true"/>
      <sz val="10.5"/>
      <color rgb="FF6B7075"/>
      <name val="Calibri"/>
      <family val="0"/>
      <charset val="1"/>
    </font>
    <font>
      <sz val="9.5"/>
      <color rgb="FF2B2F33"/>
      <name val="Calibri"/>
      <family val="0"/>
      <charset val="1"/>
    </font>
    <font>
      <i val="true"/>
      <sz val="8.5"/>
      <color rgb="FF6B7075"/>
      <name val="Calibri"/>
      <family val="0"/>
      <charset val="1"/>
    </font>
    <font>
      <b val="true"/>
      <sz val="18"/>
      <color rgb="FFFFFFFF"/>
      <name val="Calibri"/>
      <family val="0"/>
      <charset val="1"/>
    </font>
    <font>
      <i val="true"/>
      <sz val="10"/>
      <color rgb="FF6B7075"/>
      <name val="Calibri"/>
      <family val="0"/>
      <charset val="1"/>
    </font>
    <font>
      <sz val="9"/>
      <color rgb="FF2B2F33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0"/>
      <color rgb="FF1F4E5F"/>
      <name val="Calibri"/>
      <family val="0"/>
      <charset val="1"/>
    </font>
    <font>
      <sz val="10"/>
      <color rgb="FF2B2F33"/>
      <name val="Calibri"/>
      <family val="0"/>
      <charset val="1"/>
    </font>
    <font>
      <b val="true"/>
      <sz val="13"/>
      <color rgb="FF1F4E5F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.5"/>
      <color rgb="FFFFFFFF"/>
      <name val="Calibri"/>
      <family val="0"/>
      <charset val="1"/>
    </font>
    <font>
      <b val="true"/>
      <sz val="11"/>
      <color rgb="FF1F4E5F"/>
      <name val="Calibri"/>
      <family val="0"/>
      <charset val="1"/>
    </font>
    <font>
      <sz val="9.5"/>
      <color rgb="FF6B7075"/>
      <name val="Calibri"/>
      <family val="0"/>
      <charset val="1"/>
    </font>
    <font>
      <b val="true"/>
      <sz val="10.5"/>
      <color rgb="FF1F4E5F"/>
      <name val="Calibri"/>
      <family val="0"/>
      <charset val="1"/>
    </font>
    <font>
      <b val="true"/>
      <sz val="10"/>
      <color rgb="FF2B2F33"/>
      <name val="Calibri"/>
      <family val="0"/>
      <charset val="1"/>
    </font>
    <font>
      <i val="true"/>
      <sz val="9"/>
      <color rgb="FF6B7075"/>
      <name val="Calibri"/>
      <family val="0"/>
      <charset val="1"/>
    </font>
    <font>
      <b val="true"/>
      <sz val="10.5"/>
      <color rgb="FF2B2F33"/>
      <name val="Calibri"/>
      <family val="0"/>
      <charset val="1"/>
    </font>
    <font>
      <b val="true"/>
      <sz val="9"/>
      <color rgb="FF6B7075"/>
      <name val="Calibri"/>
      <family val="0"/>
      <charset val="1"/>
    </font>
    <font>
      <b val="true"/>
      <sz val="12"/>
      <color rgb="FF163A47"/>
      <name val="Calibri"/>
      <family val="0"/>
      <charset val="1"/>
    </font>
    <font>
      <i val="true"/>
      <sz val="9.5"/>
      <color rgb="FF6B7075"/>
      <name val="Calibri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63A47"/>
        <bgColor rgb="FF2B2F33"/>
      </patternFill>
    </fill>
    <fill>
      <patternFill patternType="solid">
        <fgColor rgb="FFE0A526"/>
        <bgColor rgb="FFFFCC00"/>
      </patternFill>
    </fill>
    <fill>
      <patternFill patternType="solid">
        <fgColor rgb="FFFBEDCB"/>
        <bgColor rgb="FFF7E4E3"/>
      </patternFill>
    </fill>
    <fill>
      <patternFill patternType="solid">
        <fgColor rgb="FFEEF1F3"/>
        <bgColor rgb="FFF7E4E3"/>
      </patternFill>
    </fill>
    <fill>
      <patternFill patternType="solid">
        <fgColor rgb="FF1F4E5F"/>
        <bgColor rgb="FF163A47"/>
      </patternFill>
    </fill>
    <fill>
      <patternFill patternType="solid">
        <fgColor rgb="FFFFFFFF"/>
        <bgColor rgb="FFEEF1F3"/>
      </patternFill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E0A526"/>
      </bottom>
      <diagonal/>
    </border>
    <border diagonalUp="false" diagonalDown="false">
      <left style="thin">
        <color rgb="FFD3D9DD"/>
      </left>
      <right style="thin">
        <color rgb="FFD3D9DD"/>
      </right>
      <top style="thin">
        <color rgb="FFD3D9DD"/>
      </top>
      <bottom style="thin">
        <color rgb="FFD3D9DD"/>
      </bottom>
      <diagonal/>
    </border>
    <border diagonalUp="false" diagonalDown="false">
      <left/>
      <right/>
      <top/>
      <bottom style="thin">
        <color rgb="FFD3D9DD"/>
      </bottom>
      <diagonal/>
    </border>
    <border diagonalUp="false" diagonalDown="false">
      <left style="thin">
        <color rgb="FFD3D9DD"/>
      </left>
      <right/>
      <top style="thin">
        <color rgb="FFD3D9DD"/>
      </top>
      <bottom style="thin">
        <color rgb="FFD3D9DD"/>
      </bottom>
      <diagonal/>
    </border>
    <border diagonalUp="false" diagonalDown="false">
      <left style="thin">
        <color rgb="FF1F4E5F"/>
      </left>
      <right style="thin">
        <color rgb="FF1F4E5F"/>
      </right>
      <top style="thin">
        <color rgb="FF1F4E5F"/>
      </top>
      <bottom style="thin">
        <color rgb="FF1F4E5F"/>
      </bottom>
      <diagonal/>
    </border>
    <border diagonalUp="false" diagonalDown="false">
      <left style="thin">
        <color rgb="FFD3D9DD"/>
      </left>
      <right style="thin">
        <color rgb="FFD3D9DD"/>
      </right>
      <top style="medium">
        <color rgb="FF1F4E5F"/>
      </top>
      <bottom style="thin">
        <color rgb="FFD3D9DD"/>
      </bottom>
      <diagonal/>
    </border>
    <border diagonalUp="false" diagonalDown="false">
      <left style="thin">
        <color rgb="FFE0A526"/>
      </left>
      <right style="thin">
        <color rgb="FFE0A526"/>
      </right>
      <top style="thin">
        <color rgb="FFE0A526"/>
      </top>
      <bottom style="thin">
        <color rgb="FFE0A52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8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5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6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4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5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6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9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7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9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6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6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3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3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3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5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8" fillId="4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5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5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5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8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8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30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1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Calibri"/>
        <charset val="1"/>
        <family val="0"/>
        <b val="1"/>
        <color rgb="FFC0504D"/>
      </font>
      <fill>
        <patternFill>
          <bgColor rgb="FFF7E4E3"/>
        </patternFill>
      </fill>
    </dxf>
    <dxf>
      <font>
        <name val="Calibri"/>
        <charset val="1"/>
        <family val="0"/>
        <b val="1"/>
        <color rgb="FF1F4E5F"/>
      </font>
      <fill>
        <patternFill>
          <bgColor rgb="FFEEF1F3"/>
        </patternFill>
      </fill>
    </dxf>
    <dxf>
      <font>
        <name val="Calibri"/>
        <charset val="1"/>
        <family val="0"/>
        <b val="1"/>
        <color rgb="FF2B2F33"/>
      </font>
      <fill>
        <patternFill>
          <bgColor rgb="FFFBEDCB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C0504D"/>
      <rgbColor rgb="FFFBEDCB"/>
      <rgbColor rgb="FFEEF1F3"/>
      <rgbColor rgb="FF660066"/>
      <rgbColor rgb="FFFF8080"/>
      <rgbColor rgb="FF0066CC"/>
      <rgbColor rgb="FFD3D9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7E4E3"/>
      <rgbColor rgb="FF3366FF"/>
      <rgbColor rgb="FF33CCCC"/>
      <rgbColor rgb="FF99CC00"/>
      <rgbColor rgb="FFFFCC00"/>
      <rgbColor rgb="FFE0A526"/>
      <rgbColor rgb="FFFF6600"/>
      <rgbColor rgb="FF6B7075"/>
      <rgbColor rgb="FF969696"/>
      <rgbColor rgb="FF163A47"/>
      <rgbColor rgb="FF339966"/>
      <rgbColor rgb="FF003300"/>
      <rgbColor rgb="FF333300"/>
      <rgbColor rgb="FF993300"/>
      <rgbColor rgb="FF993366"/>
      <rgbColor rgb="FF1F4E5F"/>
      <rgbColor rgb="FF2B2F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4E5F"/>
    <pageSetUpPr fitToPage="true"/>
  </sheetPr>
  <dimension ref="B2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22"/>
    <col collapsed="false" customWidth="true" hidden="false" outlineLevel="0" max="7" min="3" style="1" width="20"/>
    <col collapsed="false" customWidth="true" hidden="false" outlineLevel="0" max="8" min="8" style="1" width="3"/>
  </cols>
  <sheetData>
    <row r="2" customFormat="false" ht="25.5" hidden="false" customHeight="true" outlineLevel="0" collapsed="false">
      <c r="B2" s="2" t="s">
        <v>0</v>
      </c>
      <c r="C2" s="2"/>
      <c r="D2" s="2"/>
      <c r="E2" s="2"/>
      <c r="F2" s="2"/>
      <c r="G2" s="2"/>
    </row>
    <row r="3" customFormat="false" ht="25.5" hidden="false" customHeight="true" outlineLevel="0" collapsed="false">
      <c r="B3" s="2"/>
      <c r="C3" s="2"/>
      <c r="D3" s="2"/>
      <c r="E3" s="2"/>
      <c r="F3" s="2"/>
      <c r="G3" s="2"/>
    </row>
    <row r="4" customFormat="false" ht="19.5" hidden="false" customHeight="true" outlineLevel="0" collapsed="false">
      <c r="B4" s="3" t="s">
        <v>1</v>
      </c>
      <c r="C4" s="3"/>
      <c r="D4" s="3"/>
      <c r="E4" s="3"/>
      <c r="F4" s="3"/>
      <c r="G4" s="3"/>
    </row>
    <row r="6" customFormat="false" ht="15" hidden="false" customHeight="true" outlineLevel="0" collapsed="false">
      <c r="B6" s="4" t="s">
        <v>2</v>
      </c>
      <c r="C6" s="4"/>
      <c r="D6" s="4"/>
      <c r="F6" s="4" t="s">
        <v>3</v>
      </c>
      <c r="G6" s="4"/>
    </row>
    <row r="7" customFormat="false" ht="21.75" hidden="false" customHeight="true" outlineLevel="0" collapsed="false">
      <c r="B7" s="5" t="s">
        <v>4</v>
      </c>
      <c r="C7" s="6" t="s">
        <v>5</v>
      </c>
      <c r="D7" s="6"/>
      <c r="F7" s="7" t="s">
        <v>6</v>
      </c>
      <c r="G7" s="8" t="n">
        <f aca="false">COUNTA(Teilnehmer!C8:C39)</f>
        <v>16</v>
      </c>
      <c r="J7" s="1"/>
    </row>
    <row r="8" customFormat="false" ht="21.75" hidden="false" customHeight="true" outlineLevel="0" collapsed="false">
      <c r="B8" s="5" t="s">
        <v>7</v>
      </c>
      <c r="C8" s="6" t="s">
        <v>8</v>
      </c>
      <c r="D8" s="6"/>
      <c r="F8" s="7" t="s">
        <v>9</v>
      </c>
      <c r="G8" s="8" t="n">
        <f aca="false">(COUNTIF(Teilnehmer!E8:E39,"Gruppe A")&gt;0)+(COUNTIF(Teilnehmer!E8:E39,"Gruppe B")&gt;0)+(COUNTIF(Teilnehmer!E8:E39,"Gruppe C")&gt;0)+(COUNTIF(Teilnehmer!E8:E39,"Gruppe D")&gt;0)</f>
        <v>4</v>
      </c>
      <c r="J8" s="1"/>
    </row>
    <row r="9" customFormat="false" ht="21.75" hidden="false" customHeight="true" outlineLevel="0" collapsed="false">
      <c r="B9" s="5" t="s">
        <v>10</v>
      </c>
      <c r="C9" s="6" t="s">
        <v>11</v>
      </c>
      <c r="D9" s="6"/>
      <c r="F9" s="7" t="s">
        <v>12</v>
      </c>
      <c r="G9" s="8" t="n">
        <f aca="false">COUNTIF(Gruppenphase!I9:I50,"gespielt")</f>
        <v>6</v>
      </c>
      <c r="J9" s="1"/>
    </row>
    <row r="10" customFormat="false" ht="21.75" hidden="false" customHeight="true" outlineLevel="0" collapsed="false">
      <c r="B10" s="5" t="s">
        <v>13</v>
      </c>
      <c r="C10" s="6" t="s">
        <v>14</v>
      </c>
      <c r="D10" s="6"/>
      <c r="F10" s="7" t="s">
        <v>15</v>
      </c>
      <c r="G10" s="8" t="n">
        <f aca="false">COUNTIF(Gruppenphase!I9:I50,"offen")</f>
        <v>18</v>
      </c>
    </row>
    <row r="11" customFormat="false" ht="19.5" hidden="false" customHeight="true" outlineLevel="0" collapsed="false">
      <c r="B11" s="5" t="s">
        <v>16</v>
      </c>
      <c r="C11" s="6" t="s">
        <v>17</v>
      </c>
      <c r="D11" s="6"/>
    </row>
    <row r="12" customFormat="false" ht="19.5" hidden="false" customHeight="true" outlineLevel="0" collapsed="false">
      <c r="B12" s="5" t="s">
        <v>18</v>
      </c>
      <c r="C12" s="6" t="s">
        <v>19</v>
      </c>
      <c r="D12" s="6"/>
    </row>
    <row r="13" customFormat="false" ht="19.5" hidden="false" customHeight="true" outlineLevel="0" collapsed="false">
      <c r="B13" s="5" t="s">
        <v>20</v>
      </c>
      <c r="C13" s="6" t="s">
        <v>21</v>
      </c>
      <c r="D13" s="6"/>
    </row>
    <row r="15" customFormat="false" ht="15" hidden="false" customHeight="true" outlineLevel="0" collapsed="false">
      <c r="B15" s="4" t="s">
        <v>22</v>
      </c>
      <c r="C15" s="4"/>
      <c r="D15" s="4"/>
      <c r="E15" s="4"/>
      <c r="F15" s="4"/>
      <c r="G15" s="4"/>
    </row>
    <row r="16" customFormat="false" ht="30" hidden="false" customHeight="true" outlineLevel="0" collapsed="false">
      <c r="B16" s="9" t="s">
        <v>23</v>
      </c>
      <c r="C16" s="9"/>
      <c r="D16" s="9"/>
      <c r="E16" s="9"/>
      <c r="F16" s="10" t="s">
        <v>24</v>
      </c>
    </row>
    <row r="17" customFormat="false" ht="30" hidden="false" customHeight="true" outlineLevel="0" collapsed="false">
      <c r="B17" s="9" t="s">
        <v>25</v>
      </c>
      <c r="C17" s="9"/>
      <c r="D17" s="9"/>
      <c r="E17" s="9"/>
      <c r="F17" s="11"/>
      <c r="G17" s="12" t="s">
        <v>26</v>
      </c>
    </row>
    <row r="18" customFormat="false" ht="30" hidden="false" customHeight="true" outlineLevel="0" collapsed="false">
      <c r="B18" s="9" t="s">
        <v>27</v>
      </c>
      <c r="C18" s="9"/>
      <c r="D18" s="9"/>
      <c r="E18" s="9"/>
      <c r="F18" s="13"/>
      <c r="G18" s="12" t="s">
        <v>28</v>
      </c>
    </row>
    <row r="19" customFormat="false" ht="30" hidden="false" customHeight="true" outlineLevel="0" collapsed="false">
      <c r="B19" s="9" t="s">
        <v>29</v>
      </c>
      <c r="C19" s="9"/>
      <c r="D19" s="9"/>
      <c r="E19" s="9"/>
      <c r="F19" s="14"/>
      <c r="G19" s="12" t="s">
        <v>30</v>
      </c>
    </row>
    <row r="22" customFormat="false" ht="15" hidden="false" customHeight="true" outlineLevel="0" collapsed="false">
      <c r="B22" s="15" t="s">
        <v>31</v>
      </c>
      <c r="C22" s="15"/>
      <c r="D22" s="15"/>
      <c r="E22" s="15"/>
      <c r="F22" s="15"/>
      <c r="G22" s="15"/>
    </row>
  </sheetData>
  <mergeCells count="17">
    <mergeCell ref="B2:G3"/>
    <mergeCell ref="B4:G4"/>
    <mergeCell ref="B6:D6"/>
    <mergeCell ref="F6:G6"/>
    <mergeCell ref="C7:D7"/>
    <mergeCell ref="C8:D8"/>
    <mergeCell ref="C9:D9"/>
    <mergeCell ref="C10:D10"/>
    <mergeCell ref="C11:D11"/>
    <mergeCell ref="C12:D12"/>
    <mergeCell ref="C13:D13"/>
    <mergeCell ref="B15:G15"/>
    <mergeCell ref="B16:E16"/>
    <mergeCell ref="B17:E17"/>
    <mergeCell ref="B18:E18"/>
    <mergeCell ref="B19:E19"/>
    <mergeCell ref="B22:G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4E5F"/>
    <pageSetUpPr fitToPage="true"/>
  </sheetPr>
  <dimension ref="B2:G4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7" topLeftCell="B8" activePane="bottomRight" state="frozen"/>
      <selection pane="topLeft" activeCell="A1" activeCellId="0" sqref="A1"/>
      <selection pane="topRight" activeCell="B1" activeCellId="0" sqref="B1"/>
      <selection pane="bottomLeft" activeCell="A8" activeCellId="0" sqref="A8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6"/>
    <col collapsed="false" customWidth="true" hidden="false" outlineLevel="0" max="4" min="3" style="1" width="26"/>
    <col collapsed="false" customWidth="true" hidden="false" outlineLevel="0" max="6" min="5" style="1" width="14"/>
    <col collapsed="false" customWidth="true" hidden="false" outlineLevel="0" max="7" min="7" style="1" width="10"/>
    <col collapsed="false" customWidth="true" hidden="false" outlineLevel="0" max="8" min="8" style="1" width="2.5"/>
  </cols>
  <sheetData>
    <row r="2" customFormat="false" ht="30" hidden="false" customHeight="true" outlineLevel="0" collapsed="false">
      <c r="B2" s="16" t="s">
        <v>32</v>
      </c>
      <c r="C2" s="16"/>
      <c r="D2" s="16"/>
      <c r="E2" s="16"/>
      <c r="F2" s="16"/>
      <c r="G2" s="16"/>
    </row>
    <row r="3" customFormat="false" ht="19.5" hidden="false" customHeight="true" outlineLevel="0" collapsed="false">
      <c r="B3" s="17" t="s">
        <v>33</v>
      </c>
      <c r="C3" s="17"/>
      <c r="D3" s="17"/>
      <c r="E3" s="17"/>
      <c r="F3" s="17"/>
      <c r="G3" s="17"/>
    </row>
    <row r="5" customFormat="false" ht="15" hidden="false" customHeight="true" outlineLevel="0" collapsed="false">
      <c r="B5" s="18" t="s">
        <v>34</v>
      </c>
      <c r="C5" s="18"/>
      <c r="E5" s="19" t="s">
        <v>35</v>
      </c>
      <c r="F5" s="19"/>
    </row>
    <row r="7" customFormat="false" ht="24" hidden="false" customHeight="true" outlineLevel="0" collapsed="false">
      <c r="B7" s="20" t="s">
        <v>36</v>
      </c>
      <c r="C7" s="20" t="s">
        <v>37</v>
      </c>
      <c r="D7" s="20" t="s">
        <v>38</v>
      </c>
      <c r="E7" s="20" t="s">
        <v>39</v>
      </c>
      <c r="F7" s="20" t="s">
        <v>40</v>
      </c>
      <c r="G7" s="20" t="s">
        <v>41</v>
      </c>
    </row>
    <row r="8" customFormat="false" ht="18" hidden="false" customHeight="true" outlineLevel="0" collapsed="false">
      <c r="B8" s="21" t="n">
        <v>1</v>
      </c>
      <c r="C8" s="22" t="s">
        <v>42</v>
      </c>
      <c r="D8" s="22" t="s">
        <v>43</v>
      </c>
      <c r="E8" s="23" t="s">
        <v>44</v>
      </c>
      <c r="F8" s="23" t="s">
        <v>45</v>
      </c>
      <c r="G8" s="24" t="n">
        <v>1685</v>
      </c>
    </row>
    <row r="9" customFormat="false" ht="18" hidden="false" customHeight="true" outlineLevel="0" collapsed="false">
      <c r="B9" s="21" t="n">
        <v>2</v>
      </c>
      <c r="C9" s="25" t="s">
        <v>46</v>
      </c>
      <c r="D9" s="25" t="s">
        <v>47</v>
      </c>
      <c r="E9" s="26" t="s">
        <v>44</v>
      </c>
      <c r="F9" s="26" t="s">
        <v>45</v>
      </c>
      <c r="G9" s="27" t="n">
        <v>1540</v>
      </c>
    </row>
    <row r="10" customFormat="false" ht="18" hidden="false" customHeight="true" outlineLevel="0" collapsed="false">
      <c r="B10" s="21" t="n">
        <v>3</v>
      </c>
      <c r="C10" s="22" t="s">
        <v>48</v>
      </c>
      <c r="D10" s="22" t="s">
        <v>49</v>
      </c>
      <c r="E10" s="23" t="s">
        <v>44</v>
      </c>
      <c r="F10" s="23" t="s">
        <v>45</v>
      </c>
      <c r="G10" s="24" t="n">
        <v>1472</v>
      </c>
    </row>
    <row r="11" customFormat="false" ht="18" hidden="false" customHeight="true" outlineLevel="0" collapsed="false">
      <c r="B11" s="21" t="n">
        <v>4</v>
      </c>
      <c r="C11" s="25" t="s">
        <v>50</v>
      </c>
      <c r="D11" s="25" t="s">
        <v>43</v>
      </c>
      <c r="E11" s="26" t="s">
        <v>44</v>
      </c>
      <c r="F11" s="26" t="s">
        <v>51</v>
      </c>
      <c r="G11" s="27" t="n">
        <v>1310</v>
      </c>
    </row>
    <row r="12" customFormat="false" ht="18" hidden="false" customHeight="true" outlineLevel="0" collapsed="false">
      <c r="B12" s="21" t="n">
        <v>5</v>
      </c>
      <c r="C12" s="22" t="s">
        <v>52</v>
      </c>
      <c r="D12" s="22" t="s">
        <v>47</v>
      </c>
      <c r="E12" s="23" t="s">
        <v>53</v>
      </c>
      <c r="F12" s="23" t="s">
        <v>54</v>
      </c>
      <c r="G12" s="24" t="n">
        <v>1598</v>
      </c>
    </row>
    <row r="13" customFormat="false" ht="18" hidden="false" customHeight="true" outlineLevel="0" collapsed="false">
      <c r="B13" s="21" t="n">
        <v>6</v>
      </c>
      <c r="C13" s="25" t="s">
        <v>55</v>
      </c>
      <c r="D13" s="25" t="s">
        <v>56</v>
      </c>
      <c r="E13" s="26" t="s">
        <v>53</v>
      </c>
      <c r="F13" s="26" t="s">
        <v>45</v>
      </c>
      <c r="G13" s="27" t="n">
        <v>1523</v>
      </c>
    </row>
    <row r="14" customFormat="false" ht="18" hidden="false" customHeight="true" outlineLevel="0" collapsed="false">
      <c r="B14" s="21" t="n">
        <v>7</v>
      </c>
      <c r="C14" s="22" t="s">
        <v>57</v>
      </c>
      <c r="D14" s="22" t="s">
        <v>49</v>
      </c>
      <c r="E14" s="23" t="s">
        <v>53</v>
      </c>
      <c r="F14" s="23" t="s">
        <v>45</v>
      </c>
      <c r="G14" s="24" t="n">
        <v>1401</v>
      </c>
    </row>
    <row r="15" customFormat="false" ht="18" hidden="false" customHeight="true" outlineLevel="0" collapsed="false">
      <c r="B15" s="21" t="n">
        <v>8</v>
      </c>
      <c r="C15" s="25" t="s">
        <v>58</v>
      </c>
      <c r="D15" s="25" t="s">
        <v>59</v>
      </c>
      <c r="E15" s="26" t="s">
        <v>53</v>
      </c>
      <c r="F15" s="26" t="s">
        <v>54</v>
      </c>
      <c r="G15" s="27" t="n">
        <v>1288</v>
      </c>
    </row>
    <row r="16" customFormat="false" ht="18" hidden="false" customHeight="true" outlineLevel="0" collapsed="false">
      <c r="B16" s="21" t="n">
        <v>9</v>
      </c>
      <c r="C16" s="22" t="s">
        <v>60</v>
      </c>
      <c r="D16" s="22" t="s">
        <v>56</v>
      </c>
      <c r="E16" s="23" t="s">
        <v>61</v>
      </c>
      <c r="F16" s="23" t="s">
        <v>62</v>
      </c>
      <c r="G16" s="24" t="n">
        <v>1620</v>
      </c>
    </row>
    <row r="17" customFormat="false" ht="18" hidden="false" customHeight="true" outlineLevel="0" collapsed="false">
      <c r="B17" s="21" t="n">
        <v>10</v>
      </c>
      <c r="C17" s="25" t="s">
        <v>63</v>
      </c>
      <c r="D17" s="25" t="s">
        <v>59</v>
      </c>
      <c r="E17" s="26" t="s">
        <v>61</v>
      </c>
      <c r="F17" s="26" t="s">
        <v>45</v>
      </c>
      <c r="G17" s="27" t="n">
        <v>1489</v>
      </c>
    </row>
    <row r="18" customFormat="false" ht="18" hidden="false" customHeight="true" outlineLevel="0" collapsed="false">
      <c r="B18" s="21" t="n">
        <v>11</v>
      </c>
      <c r="C18" s="22" t="s">
        <v>64</v>
      </c>
      <c r="D18" s="22" t="s">
        <v>47</v>
      </c>
      <c r="E18" s="23" t="s">
        <v>61</v>
      </c>
      <c r="F18" s="23" t="s">
        <v>54</v>
      </c>
      <c r="G18" s="24" t="n">
        <v>1355</v>
      </c>
    </row>
    <row r="19" customFormat="false" ht="18" hidden="false" customHeight="true" outlineLevel="0" collapsed="false">
      <c r="B19" s="21" t="n">
        <v>12</v>
      </c>
      <c r="C19" s="25" t="s">
        <v>65</v>
      </c>
      <c r="D19" s="25" t="s">
        <v>49</v>
      </c>
      <c r="E19" s="26" t="s">
        <v>61</v>
      </c>
      <c r="F19" s="26" t="s">
        <v>51</v>
      </c>
      <c r="G19" s="27" t="n">
        <v>1230</v>
      </c>
    </row>
    <row r="20" customFormat="false" ht="18" hidden="false" customHeight="true" outlineLevel="0" collapsed="false">
      <c r="B20" s="21" t="n">
        <v>13</v>
      </c>
      <c r="C20" s="22" t="s">
        <v>66</v>
      </c>
      <c r="D20" s="22" t="s">
        <v>43</v>
      </c>
      <c r="E20" s="23" t="s">
        <v>67</v>
      </c>
      <c r="F20" s="23" t="s">
        <v>54</v>
      </c>
      <c r="G20" s="24" t="n">
        <v>1567</v>
      </c>
    </row>
    <row r="21" customFormat="false" ht="18" hidden="false" customHeight="true" outlineLevel="0" collapsed="false">
      <c r="B21" s="21" t="n">
        <v>14</v>
      </c>
      <c r="C21" s="25" t="s">
        <v>68</v>
      </c>
      <c r="D21" s="25" t="s">
        <v>56</v>
      </c>
      <c r="E21" s="26" t="s">
        <v>67</v>
      </c>
      <c r="F21" s="26" t="s">
        <v>45</v>
      </c>
      <c r="G21" s="27" t="n">
        <v>1444</v>
      </c>
    </row>
    <row r="22" customFormat="false" ht="18" hidden="false" customHeight="true" outlineLevel="0" collapsed="false">
      <c r="B22" s="21" t="n">
        <v>15</v>
      </c>
      <c r="C22" s="22" t="s">
        <v>69</v>
      </c>
      <c r="D22" s="22" t="s">
        <v>59</v>
      </c>
      <c r="E22" s="23" t="s">
        <v>67</v>
      </c>
      <c r="F22" s="23" t="s">
        <v>45</v>
      </c>
      <c r="G22" s="24" t="n">
        <v>1372</v>
      </c>
    </row>
    <row r="23" customFormat="false" ht="18" hidden="false" customHeight="true" outlineLevel="0" collapsed="false">
      <c r="B23" s="21" t="n">
        <v>16</v>
      </c>
      <c r="C23" s="25" t="s">
        <v>70</v>
      </c>
      <c r="D23" s="25" t="s">
        <v>49</v>
      </c>
      <c r="E23" s="26" t="s">
        <v>67</v>
      </c>
      <c r="F23" s="26" t="s">
        <v>51</v>
      </c>
      <c r="G23" s="27" t="n">
        <v>1265</v>
      </c>
    </row>
    <row r="24" customFormat="false" ht="18" hidden="false" customHeight="true" outlineLevel="0" collapsed="false">
      <c r="B24" s="21" t="n">
        <v>17</v>
      </c>
      <c r="C24" s="22"/>
      <c r="D24" s="22"/>
      <c r="E24" s="23"/>
      <c r="F24" s="23"/>
      <c r="G24" s="24"/>
    </row>
    <row r="25" customFormat="false" ht="18" hidden="false" customHeight="true" outlineLevel="0" collapsed="false">
      <c r="B25" s="21" t="n">
        <v>18</v>
      </c>
      <c r="C25" s="25"/>
      <c r="D25" s="25"/>
      <c r="E25" s="26"/>
      <c r="F25" s="26"/>
      <c r="G25" s="27"/>
    </row>
    <row r="26" customFormat="false" ht="18" hidden="false" customHeight="true" outlineLevel="0" collapsed="false">
      <c r="B26" s="21" t="n">
        <v>19</v>
      </c>
      <c r="C26" s="22"/>
      <c r="D26" s="22"/>
      <c r="E26" s="23"/>
      <c r="F26" s="23"/>
      <c r="G26" s="24"/>
    </row>
    <row r="27" customFormat="false" ht="18" hidden="false" customHeight="true" outlineLevel="0" collapsed="false">
      <c r="B27" s="21" t="n">
        <v>20</v>
      </c>
      <c r="C27" s="25"/>
      <c r="D27" s="25"/>
      <c r="E27" s="26"/>
      <c r="F27" s="26"/>
      <c r="G27" s="27"/>
    </row>
    <row r="28" customFormat="false" ht="18" hidden="false" customHeight="true" outlineLevel="0" collapsed="false">
      <c r="B28" s="21" t="n">
        <v>21</v>
      </c>
      <c r="C28" s="22"/>
      <c r="D28" s="22"/>
      <c r="E28" s="23"/>
      <c r="F28" s="23"/>
      <c r="G28" s="24"/>
    </row>
    <row r="29" customFormat="false" ht="18" hidden="false" customHeight="true" outlineLevel="0" collapsed="false">
      <c r="B29" s="21" t="n">
        <v>22</v>
      </c>
      <c r="C29" s="25"/>
      <c r="D29" s="25"/>
      <c r="E29" s="26"/>
      <c r="F29" s="26"/>
      <c r="G29" s="27"/>
    </row>
    <row r="30" customFormat="false" ht="18" hidden="false" customHeight="true" outlineLevel="0" collapsed="false">
      <c r="B30" s="21" t="n">
        <v>23</v>
      </c>
      <c r="C30" s="22"/>
      <c r="D30" s="22"/>
      <c r="E30" s="23"/>
      <c r="F30" s="23"/>
      <c r="G30" s="24"/>
    </row>
    <row r="31" customFormat="false" ht="18" hidden="false" customHeight="true" outlineLevel="0" collapsed="false">
      <c r="B31" s="21" t="n">
        <v>24</v>
      </c>
      <c r="C31" s="25"/>
      <c r="D31" s="25"/>
      <c r="E31" s="26"/>
      <c r="F31" s="26"/>
      <c r="G31" s="27"/>
    </row>
    <row r="32" customFormat="false" ht="18" hidden="false" customHeight="true" outlineLevel="0" collapsed="false">
      <c r="B32" s="21" t="n">
        <v>25</v>
      </c>
      <c r="C32" s="22"/>
      <c r="D32" s="22"/>
      <c r="E32" s="23"/>
      <c r="F32" s="23"/>
      <c r="G32" s="24"/>
    </row>
    <row r="33" customFormat="false" ht="18" hidden="false" customHeight="true" outlineLevel="0" collapsed="false">
      <c r="B33" s="21" t="n">
        <v>26</v>
      </c>
      <c r="C33" s="25"/>
      <c r="D33" s="25"/>
      <c r="E33" s="26"/>
      <c r="F33" s="26"/>
      <c r="G33" s="27"/>
    </row>
    <row r="34" customFormat="false" ht="18" hidden="false" customHeight="true" outlineLevel="0" collapsed="false">
      <c r="B34" s="21" t="n">
        <v>27</v>
      </c>
      <c r="C34" s="22"/>
      <c r="D34" s="22"/>
      <c r="E34" s="23"/>
      <c r="F34" s="23"/>
      <c r="G34" s="24"/>
    </row>
    <row r="35" customFormat="false" ht="18" hidden="false" customHeight="true" outlineLevel="0" collapsed="false">
      <c r="B35" s="21" t="n">
        <v>28</v>
      </c>
      <c r="C35" s="25"/>
      <c r="D35" s="25"/>
      <c r="E35" s="26"/>
      <c r="F35" s="26"/>
      <c r="G35" s="27"/>
    </row>
    <row r="36" customFormat="false" ht="18" hidden="false" customHeight="true" outlineLevel="0" collapsed="false">
      <c r="B36" s="21" t="n">
        <v>29</v>
      </c>
      <c r="C36" s="22"/>
      <c r="D36" s="22"/>
      <c r="E36" s="23"/>
      <c r="F36" s="23"/>
      <c r="G36" s="24"/>
    </row>
    <row r="37" customFormat="false" ht="18" hidden="false" customHeight="true" outlineLevel="0" collapsed="false">
      <c r="B37" s="21" t="n">
        <v>30</v>
      </c>
      <c r="C37" s="25"/>
      <c r="D37" s="25"/>
      <c r="E37" s="26"/>
      <c r="F37" s="26"/>
      <c r="G37" s="27"/>
    </row>
    <row r="38" customFormat="false" ht="18" hidden="false" customHeight="true" outlineLevel="0" collapsed="false">
      <c r="B38" s="21" t="n">
        <v>31</v>
      </c>
      <c r="C38" s="22"/>
      <c r="D38" s="22"/>
      <c r="E38" s="23"/>
      <c r="F38" s="23"/>
      <c r="G38" s="24"/>
    </row>
    <row r="39" customFormat="false" ht="18" hidden="false" customHeight="true" outlineLevel="0" collapsed="false">
      <c r="B39" s="21" t="n">
        <v>32</v>
      </c>
      <c r="C39" s="25"/>
      <c r="D39" s="25"/>
      <c r="E39" s="26"/>
      <c r="F39" s="26"/>
      <c r="G39" s="27"/>
    </row>
    <row r="41" customFormat="false" ht="15" hidden="false" customHeight="true" outlineLevel="0" collapsed="false">
      <c r="B41" s="15" t="s">
        <v>71</v>
      </c>
      <c r="C41" s="15"/>
      <c r="D41" s="15"/>
      <c r="E41" s="15"/>
      <c r="F41" s="15"/>
      <c r="G41" s="15"/>
    </row>
  </sheetData>
  <mergeCells count="5">
    <mergeCell ref="B2:G2"/>
    <mergeCell ref="B3:G3"/>
    <mergeCell ref="B5:C5"/>
    <mergeCell ref="E5:F5"/>
    <mergeCell ref="B41:G41"/>
  </mergeCells>
  <dataValidations count="2">
    <dataValidation allowBlank="true" error="Bitte eine der vier Gruppen wählen." errorStyle="stop" errorTitle="Ungültige Gruppe" operator="between" showDropDown="false" showErrorMessage="false" showInputMessage="false" sqref="E8:E39" type="list">
      <formula1>"Gruppe A,Gruppe B,Gruppe C,Gruppe D"</formula1>
      <formula2>0</formula2>
    </dataValidation>
    <dataValidation allowBlank="true" errorStyle="stop" operator="between" showDropDown="false" showErrorMessage="false" showInputMessage="false" sqref="F8:F39" type="list">
      <formula1>"Herren,Damen,Jugend,Senioren"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4E5F"/>
    <pageSetUpPr fitToPage="true"/>
  </sheetPr>
  <dimension ref="B2:Q3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8" topLeftCell="B9" activePane="bottomRight" state="frozen"/>
      <selection pane="topLeft" activeCell="A1" activeCellId="0" sqref="A1"/>
      <selection pane="topRight" activeCell="B1" activeCellId="0" sqref="B1"/>
      <selection pane="bottomLeft" activeCell="A9" activeCellId="0" sqref="A9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5"/>
    <col collapsed="false" customWidth="true" hidden="false" outlineLevel="0" max="4" min="3" style="1" width="22"/>
    <col collapsed="false" customWidth="true" hidden="false" outlineLevel="0" max="6" min="5" style="1" width="7"/>
    <col collapsed="false" customWidth="true" hidden="false" outlineLevel="0" max="9" min="7" style="1" width="9"/>
    <col collapsed="false" customWidth="true" hidden="false" outlineLevel="0" max="10" min="10" style="1" width="2.5"/>
    <col collapsed="false" customWidth="true" hidden="false" outlineLevel="0" max="11" min="11" style="1" width="6"/>
    <col collapsed="false" customWidth="true" hidden="false" outlineLevel="0" max="12" min="12" style="1" width="22"/>
    <col collapsed="false" customWidth="true" hidden="false" outlineLevel="0" max="13" min="13" style="1" width="8"/>
    <col collapsed="false" customWidth="true" hidden="false" outlineLevel="0" max="15" min="14" style="1" width="6"/>
    <col collapsed="false" customWidth="true" hidden="false" outlineLevel="0" max="16" min="16" style="1" width="9"/>
    <col collapsed="false" customWidth="true" hidden="false" outlineLevel="0" max="17" min="17" style="1" width="10"/>
    <col collapsed="false" customWidth="true" hidden="false" outlineLevel="0" max="18" min="18" style="1" width="2.5"/>
  </cols>
  <sheetData>
    <row r="2" customFormat="false" ht="30" hidden="false" customHeight="true" outlineLevel="0" collapsed="false">
      <c r="B2" s="16" t="s">
        <v>72</v>
      </c>
      <c r="C2" s="16"/>
      <c r="D2" s="16"/>
      <c r="E2" s="16"/>
      <c r="F2" s="16"/>
      <c r="G2" s="16"/>
      <c r="H2" s="16"/>
      <c r="I2" s="16"/>
    </row>
    <row r="3" customFormat="false" ht="18" hidden="false" customHeight="true" outlineLevel="0" collapsed="false">
      <c r="B3" s="17" t="s">
        <v>73</v>
      </c>
      <c r="C3" s="17"/>
      <c r="D3" s="17"/>
      <c r="E3" s="17"/>
      <c r="F3" s="17"/>
      <c r="G3" s="17"/>
      <c r="H3" s="17"/>
      <c r="I3" s="17"/>
    </row>
    <row r="6" customFormat="false" ht="16.5" hidden="false" customHeight="true" outlineLevel="0" collapsed="false">
      <c r="B6" s="28" t="s">
        <v>74</v>
      </c>
      <c r="C6" s="28"/>
      <c r="D6" s="28"/>
      <c r="E6" s="28"/>
      <c r="F6" s="28"/>
      <c r="G6" s="28"/>
      <c r="H6" s="28"/>
      <c r="I6" s="28"/>
      <c r="K6" s="4" t="s">
        <v>75</v>
      </c>
      <c r="L6" s="4"/>
      <c r="M6" s="4"/>
      <c r="N6" s="4"/>
      <c r="O6" s="4"/>
      <c r="P6" s="4"/>
      <c r="Q6" s="4"/>
    </row>
    <row r="7" customFormat="false" ht="21.75" hidden="false" customHeight="true" outlineLevel="0" collapsed="false">
      <c r="B7" s="29" t="s">
        <v>76</v>
      </c>
      <c r="C7" s="19" t="s">
        <v>35</v>
      </c>
      <c r="D7" s="19"/>
      <c r="K7" s="30" t="s">
        <v>77</v>
      </c>
      <c r="L7" s="30" t="s">
        <v>78</v>
      </c>
      <c r="M7" s="30" t="s">
        <v>79</v>
      </c>
      <c r="N7" s="30" t="s">
        <v>80</v>
      </c>
      <c r="O7" s="30" t="s">
        <v>81</v>
      </c>
      <c r="P7" s="30" t="s">
        <v>82</v>
      </c>
      <c r="Q7" s="30" t="s">
        <v>83</v>
      </c>
    </row>
    <row r="8" customFormat="false" ht="30" hidden="false" customHeight="true" outlineLevel="0" collapsed="false">
      <c r="B8" s="31" t="s">
        <v>36</v>
      </c>
      <c r="C8" s="31" t="s">
        <v>84</v>
      </c>
      <c r="D8" s="31" t="s">
        <v>85</v>
      </c>
      <c r="E8" s="31" t="s">
        <v>86</v>
      </c>
      <c r="F8" s="31" t="s">
        <v>87</v>
      </c>
      <c r="G8" s="31" t="s">
        <v>88</v>
      </c>
      <c r="H8" s="31" t="s">
        <v>89</v>
      </c>
      <c r="I8" s="31" t="s">
        <v>90</v>
      </c>
      <c r="K8" s="32" t="n">
        <f aca="false">RANK(P8,$P$8:$P$11)+SUMPRODUCT(($P$8:$P$11=P8)*($Q$8:$Q$11&gt;Q8))</f>
        <v>1</v>
      </c>
      <c r="L8" s="33" t="s">
        <v>42</v>
      </c>
      <c r="M8" s="34" t="n">
        <f aca="false">SUMPRODUCT((($C$9:$C$32=$L$8)+($D$9:$D$32=$L$8))*($E$9:$E$32&lt;&gt;"")*($F$9:$F$32&lt;&gt;""))</f>
        <v>3</v>
      </c>
      <c r="N8" s="34" t="n">
        <f aca="false">SUMPRODUCT((($C$9:$C$32=$L$8)*($E$9:$E$32&gt;$F$9:$F$32))+(($D$9:$D$32=$L$8)*($F$9:$F$32&gt;$E$9:$E$32)))</f>
        <v>3</v>
      </c>
      <c r="O8" s="34" t="n">
        <f aca="false">SUMPRODUCT((($C$9:$C$32=$L$8)*($E$9:$E$32&lt;$F$9:$F$32)*($E$9:$E$32&lt;&gt;""))+(($D$9:$D$32=$L$8)*($F$9:$F$32&lt;$E$9:$E$32)*($F$9:$F$32&lt;&gt;"")))</f>
        <v>0</v>
      </c>
      <c r="P8" s="35" t="n">
        <f aca="false">N8*2</f>
        <v>6</v>
      </c>
      <c r="Q8" s="36" t="n">
        <f aca="false">(SUMPRODUCT(($C$9:$C$32=$L$8)*IF($E$9:$E$32="",0,$E$9:$E$32))+SUMPRODUCT(($D$9:$D$32=$L$8)*IF($F$9:$F$32="",0,$F$9:$F$32)))-(SUMPRODUCT(($C$9:$C$32=$L$8)*IF($F$9:$F$32="",0,$F$9:$F$32))+SUMPRODUCT(($D$9:$D$32=$L$8)*IF($E$9:$E$32="",0,$E$9:$E$32)))</f>
        <v>6</v>
      </c>
    </row>
    <row r="9" customFormat="false" ht="21.75" hidden="false" customHeight="true" outlineLevel="0" collapsed="false">
      <c r="B9" s="37" t="n">
        <v>1</v>
      </c>
      <c r="C9" s="33" t="s">
        <v>42</v>
      </c>
      <c r="D9" s="33" t="s">
        <v>46</v>
      </c>
      <c r="E9" s="38" t="n">
        <v>3</v>
      </c>
      <c r="F9" s="38" t="n">
        <v>1</v>
      </c>
      <c r="G9" s="39" t="str">
        <f aca="false">IF(OR(E9="",F9=""),"–",E9&amp;":"&amp;F9)</f>
        <v>3:1</v>
      </c>
      <c r="H9" s="40" t="str">
        <f aca="false">IF(OR(E9="",F9=""),"–",IF(E9&gt;F9,C9,IF(F9&gt;E9,D9,"unent.")))</f>
        <v>Jonas Brinkmann</v>
      </c>
      <c r="I9" s="41" t="str">
        <f aca="false">IF(OR(E9="",F9=""),"offen","gespielt")</f>
        <v>gespielt</v>
      </c>
      <c r="K9" s="32" t="n">
        <f aca="false">RANK(P9,$P$8:$P$11)+SUMPRODUCT(($P$8:$P$11=P9)*($Q$8:$Q$11&gt;Q9))</f>
        <v>4</v>
      </c>
      <c r="L9" s="33" t="s">
        <v>46</v>
      </c>
      <c r="M9" s="42" t="n">
        <f aca="false">SUMPRODUCT((($C$9:$C$32=$L$9)+($D$9:$D$32=$L$9))*($E$9:$E$32&lt;&gt;"")*($F$9:$F$32&lt;&gt;""))</f>
        <v>3</v>
      </c>
      <c r="N9" s="42" t="n">
        <f aca="false">SUMPRODUCT((($C$9:$C$32=$L$9)*($E$9:$E$32&gt;$F$9:$F$32))+(($D$9:$D$32=$L$9)*($F$9:$F$32&gt;$E$9:$E$32)))</f>
        <v>1</v>
      </c>
      <c r="O9" s="42" t="n">
        <f aca="false">SUMPRODUCT((($C$9:$C$32=$L$9)*($E$9:$E$32&lt;$F$9:$F$32)*($E$9:$E$32&lt;&gt;""))+(($D$9:$D$32=$L$9)*($F$9:$F$32&lt;$E$9:$E$32)*($F$9:$F$32&lt;&gt;"")))</f>
        <v>2</v>
      </c>
      <c r="P9" s="43" t="n">
        <f aca="false">N9*2</f>
        <v>2</v>
      </c>
      <c r="Q9" s="44" t="n">
        <f aca="false">(SUMPRODUCT(($C$9:$C$32=$L$9)*IF($E$9:$E$32="",0,$E$9:$E$32))+SUMPRODUCT(($D$9:$D$32=$L$9)*IF($F$9:$F$32="",0,$F$9:$F$32)))-(SUMPRODUCT(($C$9:$C$32=$L$9)*IF($F$9:$F$32="",0,$F$9:$F$32))+SUMPRODUCT(($D$9:$D$32=$L$9)*IF($E$9:$E$32="",0,$E$9:$E$32)))</f>
        <v>-3</v>
      </c>
    </row>
    <row r="10" customFormat="false" ht="21.75" hidden="false" customHeight="true" outlineLevel="0" collapsed="false">
      <c r="B10" s="37" t="n">
        <v>2</v>
      </c>
      <c r="C10" s="33" t="s">
        <v>42</v>
      </c>
      <c r="D10" s="33" t="s">
        <v>48</v>
      </c>
      <c r="E10" s="38" t="n">
        <v>3</v>
      </c>
      <c r="F10" s="38" t="n">
        <v>0</v>
      </c>
      <c r="G10" s="39" t="str">
        <f aca="false">IF(OR(E10="",F10=""),"–",E10&amp;":"&amp;F10)</f>
        <v>3:0</v>
      </c>
      <c r="H10" s="40" t="str">
        <f aca="false">IF(OR(E10="",F10=""),"–",IF(E10&gt;F10,C10,IF(F10&gt;E10,D10,"unent.")))</f>
        <v>Jonas Brinkmann</v>
      </c>
      <c r="I10" s="41" t="str">
        <f aca="false">IF(OR(E10="",F10=""),"offen","gespielt")</f>
        <v>gespielt</v>
      </c>
      <c r="K10" s="32" t="n">
        <f aca="false">RANK(P10,$P$8:$P$11)+SUMPRODUCT(($P$8:$P$11=P10)*($Q$8:$Q$11&gt;Q10))</f>
        <v>3</v>
      </c>
      <c r="L10" s="33" t="s">
        <v>48</v>
      </c>
      <c r="M10" s="34" t="n">
        <f aca="false">SUMPRODUCT((($C$9:$C$32=$L$10)+($D$9:$D$32=$L$10))*($E$9:$E$32&lt;&gt;"")*($F$9:$F$32&lt;&gt;""))</f>
        <v>3</v>
      </c>
      <c r="N10" s="34" t="n">
        <f aca="false">SUMPRODUCT((($C$9:$C$32=$L$10)*($E$9:$E$32&gt;$F$9:$F$32))+(($D$9:$D$32=$L$10)*($F$9:$F$32&gt;$E$9:$E$32)))</f>
        <v>1</v>
      </c>
      <c r="O10" s="34" t="n">
        <f aca="false">SUMPRODUCT((($C$9:$C$32=$L$10)*($E$9:$E$32&lt;$F$9:$F$32)*($E$9:$E$32&lt;&gt;""))+(($D$9:$D$32=$L$10)*($F$9:$F$32&lt;$E$9:$E$32)*($F$9:$F$32&lt;&gt;"")))</f>
        <v>2</v>
      </c>
      <c r="P10" s="35" t="n">
        <f aca="false">N10*2</f>
        <v>2</v>
      </c>
      <c r="Q10" s="36" t="n">
        <f aca="false">(SUMPRODUCT(($C$9:$C$32=$L$10)*IF($E$9:$E$32="",0,$E$9:$E$32))+SUMPRODUCT(($D$9:$D$32=$L$10)*IF($F$9:$F$32="",0,$F$9:$F$32)))-(SUMPRODUCT(($C$9:$C$32=$L$10)*IF($F$9:$F$32="",0,$F$9:$F$32))+SUMPRODUCT(($D$9:$D$32=$L$10)*IF($E$9:$E$32="",0,$E$9:$E$32)))</f>
        <v>-2</v>
      </c>
    </row>
    <row r="11" customFormat="false" ht="21.75" hidden="false" customHeight="true" outlineLevel="0" collapsed="false">
      <c r="B11" s="37" t="n">
        <v>3</v>
      </c>
      <c r="C11" s="33" t="s">
        <v>42</v>
      </c>
      <c r="D11" s="33" t="s">
        <v>50</v>
      </c>
      <c r="E11" s="38" t="n">
        <v>3</v>
      </c>
      <c r="F11" s="38" t="n">
        <v>2</v>
      </c>
      <c r="G11" s="39" t="str">
        <f aca="false">IF(OR(E11="",F11=""),"–",E11&amp;":"&amp;F11)</f>
        <v>3:2</v>
      </c>
      <c r="H11" s="40" t="str">
        <f aca="false">IF(OR(E11="",F11=""),"–",IF(E11&gt;F11,C11,IF(F11&gt;E11,D11,"unent.")))</f>
        <v>Jonas Brinkmann</v>
      </c>
      <c r="I11" s="41" t="str">
        <f aca="false">IF(OR(E11="",F11=""),"offen","gespielt")</f>
        <v>gespielt</v>
      </c>
      <c r="K11" s="32" t="n">
        <f aca="false">RANK(P11,$P$8:$P$11)+SUMPRODUCT(($P$8:$P$11=P11)*($Q$8:$Q$11&gt;Q11))</f>
        <v>2</v>
      </c>
      <c r="L11" s="33" t="s">
        <v>50</v>
      </c>
      <c r="M11" s="42" t="n">
        <f aca="false">SUMPRODUCT((($C$9:$C$32=$L$11)+($D$9:$D$32=$L$11))*($E$9:$E$32&lt;&gt;"")*($F$9:$F$32&lt;&gt;""))</f>
        <v>3</v>
      </c>
      <c r="N11" s="42" t="n">
        <f aca="false">SUMPRODUCT((($C$9:$C$32=$L$11)*($E$9:$E$32&gt;$F$9:$F$32))+(($D$9:$D$32=$L$11)*($F$9:$F$32&gt;$E$9:$E$32)))</f>
        <v>1</v>
      </c>
      <c r="O11" s="42" t="n">
        <f aca="false">SUMPRODUCT((($C$9:$C$32=$L$11)*($E$9:$E$32&lt;$F$9:$F$32)*($E$9:$E$32&lt;&gt;""))+(($D$9:$D$32=$L$11)*($F$9:$F$32&lt;$E$9:$E$32)*($F$9:$F$32&lt;&gt;"")))</f>
        <v>2</v>
      </c>
      <c r="P11" s="43" t="n">
        <f aca="false">N11*2</f>
        <v>2</v>
      </c>
      <c r="Q11" s="44" t="n">
        <f aca="false">(SUMPRODUCT(($C$9:$C$32=$L$11)*IF($E$9:$E$32="",0,$E$9:$E$32))+SUMPRODUCT(($D$9:$D$32=$L$11)*IF($F$9:$F$32="",0,$F$9:$F$32)))-(SUMPRODUCT(($C$9:$C$32=$L$11)*IF($F$9:$F$32="",0,$F$9:$F$32))+SUMPRODUCT(($D$9:$D$32=$L$11)*IF($E$9:$E$32="",0,$E$9:$E$32)))</f>
        <v>-1</v>
      </c>
    </row>
    <row r="12" customFormat="false" ht="21.75" hidden="false" customHeight="true" outlineLevel="0" collapsed="false">
      <c r="B12" s="37" t="n">
        <v>4</v>
      </c>
      <c r="C12" s="33" t="s">
        <v>46</v>
      </c>
      <c r="D12" s="33" t="s">
        <v>48</v>
      </c>
      <c r="E12" s="38" t="n">
        <v>3</v>
      </c>
      <c r="F12" s="38" t="n">
        <v>2</v>
      </c>
      <c r="G12" s="39" t="str">
        <f aca="false">IF(OR(E12="",F12=""),"–",E12&amp;":"&amp;F12)</f>
        <v>3:2</v>
      </c>
      <c r="H12" s="40" t="str">
        <f aca="false">IF(OR(E12="",F12=""),"–",IF(E12&gt;F12,C12,IF(F12&gt;E12,D12,"unent.")))</f>
        <v>Miguel Santos</v>
      </c>
      <c r="I12" s="41" t="str">
        <f aca="false">IF(OR(E12="",F12=""),"offen","gespielt")</f>
        <v>gespielt</v>
      </c>
    </row>
    <row r="13" customFormat="false" ht="21.75" hidden="false" customHeight="true" outlineLevel="0" collapsed="false">
      <c r="B13" s="37" t="n">
        <v>5</v>
      </c>
      <c r="C13" s="33" t="s">
        <v>46</v>
      </c>
      <c r="D13" s="33" t="s">
        <v>50</v>
      </c>
      <c r="E13" s="38" t="n">
        <v>1</v>
      </c>
      <c r="F13" s="38" t="n">
        <v>3</v>
      </c>
      <c r="G13" s="39" t="str">
        <f aca="false">IF(OR(E13="",F13=""),"–",E13&amp;":"&amp;F13)</f>
        <v>1:3</v>
      </c>
      <c r="H13" s="40" t="str">
        <f aca="false">IF(OR(E13="",F13=""),"–",IF(E13&gt;F13,C13,IF(F13&gt;E13,D13,"unent.")))</f>
        <v>Lennart Voß</v>
      </c>
      <c r="I13" s="41" t="str">
        <f aca="false">IF(OR(E13="",F13=""),"offen","gespielt")</f>
        <v>gespielt</v>
      </c>
    </row>
    <row r="14" customFormat="false" ht="21.75" hidden="false" customHeight="true" outlineLevel="0" collapsed="false">
      <c r="B14" s="37" t="n">
        <v>6</v>
      </c>
      <c r="C14" s="33" t="s">
        <v>48</v>
      </c>
      <c r="D14" s="33" t="s">
        <v>50</v>
      </c>
      <c r="E14" s="38" t="n">
        <v>3</v>
      </c>
      <c r="F14" s="38" t="n">
        <v>1</v>
      </c>
      <c r="G14" s="39" t="str">
        <f aca="false">IF(OR(E14="",F14=""),"–",E14&amp;":"&amp;F14)</f>
        <v>3:1</v>
      </c>
      <c r="H14" s="40" t="str">
        <f aca="false">IF(OR(E14="",F14=""),"–",IF(E14&gt;F14,C14,IF(F14&gt;E14,D14,"unent.")))</f>
        <v>Ali Demir</v>
      </c>
      <c r="I14" s="41" t="str">
        <f aca="false">IF(OR(E14="",F14=""),"offen","gespielt")</f>
        <v>gespielt</v>
      </c>
      <c r="K14" s="4" t="s">
        <v>91</v>
      </c>
      <c r="L14" s="4"/>
      <c r="M14" s="4"/>
      <c r="N14" s="4"/>
      <c r="O14" s="4"/>
      <c r="P14" s="4"/>
      <c r="Q14" s="4"/>
    </row>
    <row r="15" customFormat="false" ht="21.75" hidden="false" customHeight="true" outlineLevel="0" collapsed="false">
      <c r="B15" s="45" t="n">
        <v>7</v>
      </c>
      <c r="C15" s="46" t="s">
        <v>52</v>
      </c>
      <c r="D15" s="46" t="s">
        <v>55</v>
      </c>
      <c r="E15" s="47"/>
      <c r="F15" s="47"/>
      <c r="G15" s="48" t="str">
        <f aca="false">IF(OR(E15="",F15=""),"–",E15&amp;":"&amp;F15)</f>
        <v>–</v>
      </c>
      <c r="H15" s="49" t="str">
        <f aca="false">IF(OR(E15="",F15=""),"–",IF(E15&gt;F15,C15,IF(F15&gt;E15,D15,"unent.")))</f>
        <v>–</v>
      </c>
      <c r="I15" s="50" t="str">
        <f aca="false">IF(OR(E15="",F15=""),"offen","gespielt")</f>
        <v>offen</v>
      </c>
      <c r="K15" s="30" t="s">
        <v>77</v>
      </c>
      <c r="L15" s="30" t="s">
        <v>78</v>
      </c>
      <c r="M15" s="30" t="s">
        <v>79</v>
      </c>
      <c r="N15" s="30" t="s">
        <v>80</v>
      </c>
      <c r="O15" s="30" t="s">
        <v>81</v>
      </c>
      <c r="P15" s="30" t="s">
        <v>82</v>
      </c>
      <c r="Q15" s="30" t="s">
        <v>83</v>
      </c>
    </row>
    <row r="16" customFormat="false" ht="21.75" hidden="false" customHeight="true" outlineLevel="0" collapsed="false">
      <c r="B16" s="37" t="n">
        <v>8</v>
      </c>
      <c r="C16" s="33" t="s">
        <v>52</v>
      </c>
      <c r="D16" s="33" t="s">
        <v>57</v>
      </c>
      <c r="E16" s="38"/>
      <c r="F16" s="38"/>
      <c r="G16" s="39" t="str">
        <f aca="false">IF(OR(E16="",F16=""),"–",E16&amp;":"&amp;F16)</f>
        <v>–</v>
      </c>
      <c r="H16" s="40" t="str">
        <f aca="false">IF(OR(E16="",F16=""),"–",IF(E16&gt;F16,C16,IF(F16&gt;E16,D16,"unent.")))</f>
        <v>–</v>
      </c>
      <c r="I16" s="41" t="str">
        <f aca="false">IF(OR(E16="",F16=""),"offen","gespielt")</f>
        <v>offen</v>
      </c>
      <c r="K16" s="32" t="n">
        <f aca="false">RANK(P16,$P$16:$P$19)+SUMPRODUCT(($P$16:$P$19=P16)*($Q$16:$Q$19&gt;Q16))</f>
        <v>1</v>
      </c>
      <c r="L16" s="33" t="s">
        <v>52</v>
      </c>
      <c r="M16" s="34" t="n">
        <f aca="false">SUMPRODUCT((($C$9:$C$32=$L$16)+($D$9:$D$32=$L$16))*($E$9:$E$32&lt;&gt;"")*($F$9:$F$32&lt;&gt;""))</f>
        <v>0</v>
      </c>
      <c r="N16" s="34" t="n">
        <f aca="false">SUMPRODUCT((($C$9:$C$32=$L$16)*($E$9:$E$32&gt;$F$9:$F$32))+(($D$9:$D$32=$L$16)*($F$9:$F$32&gt;$E$9:$E$32)))</f>
        <v>0</v>
      </c>
      <c r="O16" s="34" t="n">
        <f aca="false">SUMPRODUCT((($C$9:$C$32=$L$16)*($E$9:$E$32&lt;$F$9:$F$32)*($E$9:$E$32&lt;&gt;""))+(($D$9:$D$32=$L$16)*($F$9:$F$32&lt;$E$9:$E$32)*($F$9:$F$32&lt;&gt;"")))</f>
        <v>0</v>
      </c>
      <c r="P16" s="35" t="n">
        <f aca="false">N16*2</f>
        <v>0</v>
      </c>
      <c r="Q16" s="36" t="n">
        <f aca="false">(SUMPRODUCT(($C$9:$C$32=$L$16)*IF($E$9:$E$32="",0,$E$9:$E$32))+SUMPRODUCT(($D$9:$D$32=$L$16)*IF($F$9:$F$32="",0,$F$9:$F$32)))-(SUMPRODUCT(($C$9:$C$32=$L$16)*IF($F$9:$F$32="",0,$F$9:$F$32))+SUMPRODUCT(($D$9:$D$32=$L$16)*IF($E$9:$E$32="",0,$E$9:$E$32)))</f>
        <v>0</v>
      </c>
    </row>
    <row r="17" customFormat="false" ht="21.75" hidden="false" customHeight="true" outlineLevel="0" collapsed="false">
      <c r="B17" s="37" t="n">
        <v>9</v>
      </c>
      <c r="C17" s="33" t="s">
        <v>52</v>
      </c>
      <c r="D17" s="33" t="s">
        <v>58</v>
      </c>
      <c r="E17" s="38"/>
      <c r="F17" s="38"/>
      <c r="G17" s="39" t="str">
        <f aca="false">IF(OR(E17="",F17=""),"–",E17&amp;":"&amp;F17)</f>
        <v>–</v>
      </c>
      <c r="H17" s="40" t="str">
        <f aca="false">IF(OR(E17="",F17=""),"–",IF(E17&gt;F17,C17,IF(F17&gt;E17,D17,"unent.")))</f>
        <v>–</v>
      </c>
      <c r="I17" s="41" t="str">
        <f aca="false">IF(OR(E17="",F17=""),"offen","gespielt")</f>
        <v>offen</v>
      </c>
      <c r="K17" s="32" t="n">
        <f aca="false">RANK(P17,$P$16:$P$19)+SUMPRODUCT(($P$16:$P$19=P17)*($Q$16:$Q$19&gt;Q17))</f>
        <v>1</v>
      </c>
      <c r="L17" s="33" t="s">
        <v>55</v>
      </c>
      <c r="M17" s="42" t="n">
        <f aca="false">SUMPRODUCT((($C$9:$C$32=$L$17)+($D$9:$D$32=$L$17))*($E$9:$E$32&lt;&gt;"")*($F$9:$F$32&lt;&gt;""))</f>
        <v>0</v>
      </c>
      <c r="N17" s="42" t="n">
        <f aca="false">SUMPRODUCT((($C$9:$C$32=$L$17)*($E$9:$E$32&gt;$F$9:$F$32))+(($D$9:$D$32=$L$17)*($F$9:$F$32&gt;$E$9:$E$32)))</f>
        <v>0</v>
      </c>
      <c r="O17" s="42" t="n">
        <f aca="false">SUMPRODUCT((($C$9:$C$32=$L$17)*($E$9:$E$32&lt;$F$9:$F$32)*($E$9:$E$32&lt;&gt;""))+(($D$9:$D$32=$L$17)*($F$9:$F$32&lt;$E$9:$E$32)*($F$9:$F$32&lt;&gt;"")))</f>
        <v>0</v>
      </c>
      <c r="P17" s="43" t="n">
        <f aca="false">N17*2</f>
        <v>0</v>
      </c>
      <c r="Q17" s="44" t="n">
        <f aca="false">(SUMPRODUCT(($C$9:$C$32=$L$17)*IF($E$9:$E$32="",0,$E$9:$E$32))+SUMPRODUCT(($D$9:$D$32=$L$17)*IF($F$9:$F$32="",0,$F$9:$F$32)))-(SUMPRODUCT(($C$9:$C$32=$L$17)*IF($F$9:$F$32="",0,$F$9:$F$32))+SUMPRODUCT(($D$9:$D$32=$L$17)*IF($E$9:$E$32="",0,$E$9:$E$32)))</f>
        <v>0</v>
      </c>
    </row>
    <row r="18" customFormat="false" ht="21.75" hidden="false" customHeight="true" outlineLevel="0" collapsed="false">
      <c r="B18" s="37" t="n">
        <v>10</v>
      </c>
      <c r="C18" s="33" t="s">
        <v>55</v>
      </c>
      <c r="D18" s="33" t="s">
        <v>57</v>
      </c>
      <c r="E18" s="38"/>
      <c r="F18" s="38"/>
      <c r="G18" s="39" t="str">
        <f aca="false">IF(OR(E18="",F18=""),"–",E18&amp;":"&amp;F18)</f>
        <v>–</v>
      </c>
      <c r="H18" s="40" t="str">
        <f aca="false">IF(OR(E18="",F18=""),"–",IF(E18&gt;F18,C18,IF(F18&gt;E18,D18,"unent.")))</f>
        <v>–</v>
      </c>
      <c r="I18" s="41" t="str">
        <f aca="false">IF(OR(E18="",F18=""),"offen","gespielt")</f>
        <v>offen</v>
      </c>
      <c r="K18" s="32" t="n">
        <f aca="false">RANK(P18,$P$16:$P$19)+SUMPRODUCT(($P$16:$P$19=P18)*($Q$16:$Q$19&gt;Q18))</f>
        <v>1</v>
      </c>
      <c r="L18" s="33" t="s">
        <v>57</v>
      </c>
      <c r="M18" s="34" t="n">
        <f aca="false">SUMPRODUCT((($C$9:$C$32=$L$18)+($D$9:$D$32=$L$18))*($E$9:$E$32&lt;&gt;"")*($F$9:$F$32&lt;&gt;""))</f>
        <v>0</v>
      </c>
      <c r="N18" s="34" t="n">
        <f aca="false">SUMPRODUCT((($C$9:$C$32=$L$18)*($E$9:$E$32&gt;$F$9:$F$32))+(($D$9:$D$32=$L$18)*($F$9:$F$32&gt;$E$9:$E$32)))</f>
        <v>0</v>
      </c>
      <c r="O18" s="34" t="n">
        <f aca="false">SUMPRODUCT((($C$9:$C$32=$L$18)*($E$9:$E$32&lt;$F$9:$F$32)*($E$9:$E$32&lt;&gt;""))+(($D$9:$D$32=$L$18)*($F$9:$F$32&lt;$E$9:$E$32)*($F$9:$F$32&lt;&gt;"")))</f>
        <v>0</v>
      </c>
      <c r="P18" s="35" t="n">
        <f aca="false">N18*2</f>
        <v>0</v>
      </c>
      <c r="Q18" s="36" t="n">
        <f aca="false">(SUMPRODUCT(($C$9:$C$32=$L$18)*IF($E$9:$E$32="",0,$E$9:$E$32))+SUMPRODUCT(($D$9:$D$32=$L$18)*IF($F$9:$F$32="",0,$F$9:$F$32)))-(SUMPRODUCT(($C$9:$C$32=$L$18)*IF($F$9:$F$32="",0,$F$9:$F$32))+SUMPRODUCT(($D$9:$D$32=$L$18)*IF($E$9:$E$32="",0,$E$9:$E$32)))</f>
        <v>0</v>
      </c>
    </row>
    <row r="19" customFormat="false" ht="21.75" hidden="false" customHeight="true" outlineLevel="0" collapsed="false">
      <c r="B19" s="37" t="n">
        <v>11</v>
      </c>
      <c r="C19" s="33" t="s">
        <v>55</v>
      </c>
      <c r="D19" s="33" t="s">
        <v>58</v>
      </c>
      <c r="E19" s="38"/>
      <c r="F19" s="38"/>
      <c r="G19" s="39" t="str">
        <f aca="false">IF(OR(E19="",F19=""),"–",E19&amp;":"&amp;F19)</f>
        <v>–</v>
      </c>
      <c r="H19" s="40" t="str">
        <f aca="false">IF(OR(E19="",F19=""),"–",IF(E19&gt;F19,C19,IF(F19&gt;E19,D19,"unent.")))</f>
        <v>–</v>
      </c>
      <c r="I19" s="41" t="str">
        <f aca="false">IF(OR(E19="",F19=""),"offen","gespielt")</f>
        <v>offen</v>
      </c>
      <c r="K19" s="32" t="n">
        <f aca="false">RANK(P19,$P$16:$P$19)+SUMPRODUCT(($P$16:$P$19=P19)*($Q$16:$Q$19&gt;Q19))</f>
        <v>1</v>
      </c>
      <c r="L19" s="33" t="s">
        <v>58</v>
      </c>
      <c r="M19" s="42" t="n">
        <f aca="false">SUMPRODUCT((($C$9:$C$32=$L$19)+($D$9:$D$32=$L$19))*($E$9:$E$32&lt;&gt;"")*($F$9:$F$32&lt;&gt;""))</f>
        <v>0</v>
      </c>
      <c r="N19" s="42" t="n">
        <f aca="false">SUMPRODUCT((($C$9:$C$32=$L$19)*($E$9:$E$32&gt;$F$9:$F$32))+(($D$9:$D$32=$L$19)*($F$9:$F$32&gt;$E$9:$E$32)))</f>
        <v>0</v>
      </c>
      <c r="O19" s="42" t="n">
        <f aca="false">SUMPRODUCT((($C$9:$C$32=$L$19)*($E$9:$E$32&lt;$F$9:$F$32)*($E$9:$E$32&lt;&gt;""))+(($D$9:$D$32=$L$19)*($F$9:$F$32&lt;$E$9:$E$32)*($F$9:$F$32&lt;&gt;"")))</f>
        <v>0</v>
      </c>
      <c r="P19" s="43" t="n">
        <f aca="false">N19*2</f>
        <v>0</v>
      </c>
      <c r="Q19" s="44" t="n">
        <f aca="false">(SUMPRODUCT(($C$9:$C$32=$L$19)*IF($E$9:$E$32="",0,$E$9:$E$32))+SUMPRODUCT(($D$9:$D$32=$L$19)*IF($F$9:$F$32="",0,$F$9:$F$32)))-(SUMPRODUCT(($C$9:$C$32=$L$19)*IF($F$9:$F$32="",0,$F$9:$F$32))+SUMPRODUCT(($D$9:$D$32=$L$19)*IF($E$9:$E$32="",0,$E$9:$E$32)))</f>
        <v>0</v>
      </c>
    </row>
    <row r="20" customFormat="false" ht="21.75" hidden="false" customHeight="true" outlineLevel="0" collapsed="false">
      <c r="B20" s="37" t="n">
        <v>12</v>
      </c>
      <c r="C20" s="33" t="s">
        <v>57</v>
      </c>
      <c r="D20" s="33" t="s">
        <v>58</v>
      </c>
      <c r="E20" s="38"/>
      <c r="F20" s="38"/>
      <c r="G20" s="39" t="str">
        <f aca="false">IF(OR(E20="",F20=""),"–",E20&amp;":"&amp;F20)</f>
        <v>–</v>
      </c>
      <c r="H20" s="40" t="str">
        <f aca="false">IF(OR(E20="",F20=""),"–",IF(E20&gt;F20,C20,IF(F20&gt;E20,D20,"unent.")))</f>
        <v>–</v>
      </c>
      <c r="I20" s="41" t="str">
        <f aca="false">IF(OR(E20="",F20=""),"offen","gespielt")</f>
        <v>offen</v>
      </c>
    </row>
    <row r="21" customFormat="false" ht="21.75" hidden="false" customHeight="true" outlineLevel="0" collapsed="false">
      <c r="B21" s="45" t="n">
        <v>13</v>
      </c>
      <c r="C21" s="46" t="s">
        <v>60</v>
      </c>
      <c r="D21" s="46" t="s">
        <v>63</v>
      </c>
      <c r="E21" s="47"/>
      <c r="F21" s="47"/>
      <c r="G21" s="48" t="str">
        <f aca="false">IF(OR(E21="",F21=""),"–",E21&amp;":"&amp;F21)</f>
        <v>–</v>
      </c>
      <c r="H21" s="49" t="str">
        <f aca="false">IF(OR(E21="",F21=""),"–",IF(E21&gt;F21,C21,IF(F21&gt;E21,D21,"unent.")))</f>
        <v>–</v>
      </c>
      <c r="I21" s="50" t="str">
        <f aca="false">IF(OR(E21="",F21=""),"offen","gespielt")</f>
        <v>offen</v>
      </c>
    </row>
    <row r="22" customFormat="false" ht="21.75" hidden="false" customHeight="true" outlineLevel="0" collapsed="false">
      <c r="B22" s="37" t="n">
        <v>14</v>
      </c>
      <c r="C22" s="33" t="s">
        <v>60</v>
      </c>
      <c r="D22" s="33" t="s">
        <v>64</v>
      </c>
      <c r="E22" s="38"/>
      <c r="F22" s="38"/>
      <c r="G22" s="39" t="str">
        <f aca="false">IF(OR(E22="",F22=""),"–",E22&amp;":"&amp;F22)</f>
        <v>–</v>
      </c>
      <c r="H22" s="40" t="str">
        <f aca="false">IF(OR(E22="",F22=""),"–",IF(E22&gt;F22,C22,IF(F22&gt;E22,D22,"unent.")))</f>
        <v>–</v>
      </c>
      <c r="I22" s="41" t="str">
        <f aca="false">IF(OR(E22="",F22=""),"offen","gespielt")</f>
        <v>offen</v>
      </c>
      <c r="K22" s="4" t="s">
        <v>92</v>
      </c>
      <c r="L22" s="4"/>
      <c r="M22" s="4"/>
      <c r="N22" s="4"/>
      <c r="O22" s="4"/>
      <c r="P22" s="4"/>
      <c r="Q22" s="4"/>
    </row>
    <row r="23" customFormat="false" ht="21.75" hidden="false" customHeight="true" outlineLevel="0" collapsed="false">
      <c r="B23" s="37" t="n">
        <v>15</v>
      </c>
      <c r="C23" s="33" t="s">
        <v>60</v>
      </c>
      <c r="D23" s="33" t="s">
        <v>65</v>
      </c>
      <c r="E23" s="38"/>
      <c r="F23" s="38"/>
      <c r="G23" s="39" t="str">
        <f aca="false">IF(OR(E23="",F23=""),"–",E23&amp;":"&amp;F23)</f>
        <v>–</v>
      </c>
      <c r="H23" s="40" t="str">
        <f aca="false">IF(OR(E23="",F23=""),"–",IF(E23&gt;F23,C23,IF(F23&gt;E23,D23,"unent.")))</f>
        <v>–</v>
      </c>
      <c r="I23" s="41" t="str">
        <f aca="false">IF(OR(E23="",F23=""),"offen","gespielt")</f>
        <v>offen</v>
      </c>
      <c r="K23" s="30" t="s">
        <v>77</v>
      </c>
      <c r="L23" s="30" t="s">
        <v>78</v>
      </c>
      <c r="M23" s="30" t="s">
        <v>79</v>
      </c>
      <c r="N23" s="30" t="s">
        <v>80</v>
      </c>
      <c r="O23" s="30" t="s">
        <v>81</v>
      </c>
      <c r="P23" s="30" t="s">
        <v>82</v>
      </c>
      <c r="Q23" s="30" t="s">
        <v>83</v>
      </c>
    </row>
    <row r="24" customFormat="false" ht="21.75" hidden="false" customHeight="true" outlineLevel="0" collapsed="false">
      <c r="B24" s="37" t="n">
        <v>16</v>
      </c>
      <c r="C24" s="33" t="s">
        <v>63</v>
      </c>
      <c r="D24" s="33" t="s">
        <v>64</v>
      </c>
      <c r="E24" s="38"/>
      <c r="F24" s="38"/>
      <c r="G24" s="39" t="str">
        <f aca="false">IF(OR(E24="",F24=""),"–",E24&amp;":"&amp;F24)</f>
        <v>–</v>
      </c>
      <c r="H24" s="40" t="str">
        <f aca="false">IF(OR(E24="",F24=""),"–",IF(E24&gt;F24,C24,IF(F24&gt;E24,D24,"unent.")))</f>
        <v>–</v>
      </c>
      <c r="I24" s="41" t="str">
        <f aca="false">IF(OR(E24="",F24=""),"offen","gespielt")</f>
        <v>offen</v>
      </c>
      <c r="K24" s="32" t="n">
        <f aca="false">RANK(P24,$P$24:$P$27)+SUMPRODUCT(($P$24:$P$27=P24)*($Q$24:$Q$27&gt;Q24))</f>
        <v>1</v>
      </c>
      <c r="L24" s="33" t="s">
        <v>60</v>
      </c>
      <c r="M24" s="34" t="n">
        <f aca="false">SUMPRODUCT((($C$9:$C$32=$L$24)+($D$9:$D$32=$L$24))*($E$9:$E$32&lt;&gt;"")*($F$9:$F$32&lt;&gt;""))</f>
        <v>0</v>
      </c>
      <c r="N24" s="34" t="n">
        <f aca="false">SUMPRODUCT((($C$9:$C$32=$L$24)*($E$9:$E$32&gt;$F$9:$F$32))+(($D$9:$D$32=$L$24)*($F$9:$F$32&gt;$E$9:$E$32)))</f>
        <v>0</v>
      </c>
      <c r="O24" s="34" t="n">
        <f aca="false">SUMPRODUCT((($C$9:$C$32=$L$24)*($E$9:$E$32&lt;$F$9:$F$32)*($E$9:$E$32&lt;&gt;""))+(($D$9:$D$32=$L$24)*($F$9:$F$32&lt;$E$9:$E$32)*($F$9:$F$32&lt;&gt;"")))</f>
        <v>0</v>
      </c>
      <c r="P24" s="35" t="n">
        <f aca="false">N24*2</f>
        <v>0</v>
      </c>
      <c r="Q24" s="36" t="n">
        <f aca="false">(SUMPRODUCT(($C$9:$C$32=$L$24)*IF($E$9:$E$32="",0,$E$9:$E$32))+SUMPRODUCT(($D$9:$D$32=$L$24)*IF($F$9:$F$32="",0,$F$9:$F$32)))-(SUMPRODUCT(($C$9:$C$32=$L$24)*IF($F$9:$F$32="",0,$F$9:$F$32))+SUMPRODUCT(($D$9:$D$32=$L$24)*IF($E$9:$E$32="",0,$E$9:$E$32)))</f>
        <v>0</v>
      </c>
    </row>
    <row r="25" customFormat="false" ht="21.75" hidden="false" customHeight="true" outlineLevel="0" collapsed="false">
      <c r="B25" s="37" t="n">
        <v>17</v>
      </c>
      <c r="C25" s="33" t="s">
        <v>63</v>
      </c>
      <c r="D25" s="33" t="s">
        <v>65</v>
      </c>
      <c r="E25" s="38"/>
      <c r="F25" s="38"/>
      <c r="G25" s="39" t="str">
        <f aca="false">IF(OR(E25="",F25=""),"–",E25&amp;":"&amp;F25)</f>
        <v>–</v>
      </c>
      <c r="H25" s="40" t="str">
        <f aca="false">IF(OR(E25="",F25=""),"–",IF(E25&gt;F25,C25,IF(F25&gt;E25,D25,"unent.")))</f>
        <v>–</v>
      </c>
      <c r="I25" s="41" t="str">
        <f aca="false">IF(OR(E25="",F25=""),"offen","gespielt")</f>
        <v>offen</v>
      </c>
      <c r="K25" s="32" t="n">
        <f aca="false">RANK(P25,$P$24:$P$27)+SUMPRODUCT(($P$24:$P$27=P25)*($Q$24:$Q$27&gt;Q25))</f>
        <v>1</v>
      </c>
      <c r="L25" s="33" t="s">
        <v>63</v>
      </c>
      <c r="M25" s="42" t="n">
        <f aca="false">SUMPRODUCT((($C$9:$C$32=$L$25)+($D$9:$D$32=$L$25))*($E$9:$E$32&lt;&gt;"")*($F$9:$F$32&lt;&gt;""))</f>
        <v>0</v>
      </c>
      <c r="N25" s="42" t="n">
        <f aca="false">SUMPRODUCT((($C$9:$C$32=$L$25)*($E$9:$E$32&gt;$F$9:$F$32))+(($D$9:$D$32=$L$25)*($F$9:$F$32&gt;$E$9:$E$32)))</f>
        <v>0</v>
      </c>
      <c r="O25" s="42" t="n">
        <f aca="false">SUMPRODUCT((($C$9:$C$32=$L$25)*($E$9:$E$32&lt;$F$9:$F$32)*($E$9:$E$32&lt;&gt;""))+(($D$9:$D$32=$L$25)*($F$9:$F$32&lt;$E$9:$E$32)*($F$9:$F$32&lt;&gt;"")))</f>
        <v>0</v>
      </c>
      <c r="P25" s="43" t="n">
        <f aca="false">N25*2</f>
        <v>0</v>
      </c>
      <c r="Q25" s="44" t="n">
        <f aca="false">(SUMPRODUCT(($C$9:$C$32=$L$25)*IF($E$9:$E$32="",0,$E$9:$E$32))+SUMPRODUCT(($D$9:$D$32=$L$25)*IF($F$9:$F$32="",0,$F$9:$F$32)))-(SUMPRODUCT(($C$9:$C$32=$L$25)*IF($F$9:$F$32="",0,$F$9:$F$32))+SUMPRODUCT(($D$9:$D$32=$L$25)*IF($E$9:$E$32="",0,$E$9:$E$32)))</f>
        <v>0</v>
      </c>
    </row>
    <row r="26" customFormat="false" ht="21.75" hidden="false" customHeight="true" outlineLevel="0" collapsed="false">
      <c r="B26" s="37" t="n">
        <v>18</v>
      </c>
      <c r="C26" s="33" t="s">
        <v>64</v>
      </c>
      <c r="D26" s="33" t="s">
        <v>65</v>
      </c>
      <c r="E26" s="38"/>
      <c r="F26" s="38"/>
      <c r="G26" s="39" t="str">
        <f aca="false">IF(OR(E26="",F26=""),"–",E26&amp;":"&amp;F26)</f>
        <v>–</v>
      </c>
      <c r="H26" s="40" t="str">
        <f aca="false">IF(OR(E26="",F26=""),"–",IF(E26&gt;F26,C26,IF(F26&gt;E26,D26,"unent.")))</f>
        <v>–</v>
      </c>
      <c r="I26" s="41" t="str">
        <f aca="false">IF(OR(E26="",F26=""),"offen","gespielt")</f>
        <v>offen</v>
      </c>
      <c r="K26" s="32" t="n">
        <f aca="false">RANK(P26,$P$24:$P$27)+SUMPRODUCT(($P$24:$P$27=P26)*($Q$24:$Q$27&gt;Q26))</f>
        <v>1</v>
      </c>
      <c r="L26" s="33" t="s">
        <v>64</v>
      </c>
      <c r="M26" s="34" t="n">
        <f aca="false">SUMPRODUCT((($C$9:$C$32=$L$26)+($D$9:$D$32=$L$26))*($E$9:$E$32&lt;&gt;"")*($F$9:$F$32&lt;&gt;""))</f>
        <v>0</v>
      </c>
      <c r="N26" s="34" t="n">
        <f aca="false">SUMPRODUCT((($C$9:$C$32=$L$26)*($E$9:$E$32&gt;$F$9:$F$32))+(($D$9:$D$32=$L$26)*($F$9:$F$32&gt;$E$9:$E$32)))</f>
        <v>0</v>
      </c>
      <c r="O26" s="34" t="n">
        <f aca="false">SUMPRODUCT((($C$9:$C$32=$L$26)*($E$9:$E$32&lt;$F$9:$F$32)*($E$9:$E$32&lt;&gt;""))+(($D$9:$D$32=$L$26)*($F$9:$F$32&lt;$E$9:$E$32)*($F$9:$F$32&lt;&gt;"")))</f>
        <v>0</v>
      </c>
      <c r="P26" s="35" t="n">
        <f aca="false">N26*2</f>
        <v>0</v>
      </c>
      <c r="Q26" s="36" t="n">
        <f aca="false">(SUMPRODUCT(($C$9:$C$32=$L$26)*IF($E$9:$E$32="",0,$E$9:$E$32))+SUMPRODUCT(($D$9:$D$32=$L$26)*IF($F$9:$F$32="",0,$F$9:$F$32)))-(SUMPRODUCT(($C$9:$C$32=$L$26)*IF($F$9:$F$32="",0,$F$9:$F$32))+SUMPRODUCT(($D$9:$D$32=$L$26)*IF($E$9:$E$32="",0,$E$9:$E$32)))</f>
        <v>0</v>
      </c>
    </row>
    <row r="27" customFormat="false" ht="21.75" hidden="false" customHeight="true" outlineLevel="0" collapsed="false">
      <c r="B27" s="45" t="n">
        <v>19</v>
      </c>
      <c r="C27" s="46" t="s">
        <v>66</v>
      </c>
      <c r="D27" s="46" t="s">
        <v>68</v>
      </c>
      <c r="E27" s="47"/>
      <c r="F27" s="47"/>
      <c r="G27" s="48" t="str">
        <f aca="false">IF(OR(E27="",F27=""),"–",E27&amp;":"&amp;F27)</f>
        <v>–</v>
      </c>
      <c r="H27" s="49" t="str">
        <f aca="false">IF(OR(E27="",F27=""),"–",IF(E27&gt;F27,C27,IF(F27&gt;E27,D27,"unent.")))</f>
        <v>–</v>
      </c>
      <c r="I27" s="50" t="str">
        <f aca="false">IF(OR(E27="",F27=""),"offen","gespielt")</f>
        <v>offen</v>
      </c>
      <c r="K27" s="32" t="n">
        <f aca="false">RANK(P27,$P$24:$P$27)+SUMPRODUCT(($P$24:$P$27=P27)*($Q$24:$Q$27&gt;Q27))</f>
        <v>1</v>
      </c>
      <c r="L27" s="33" t="s">
        <v>65</v>
      </c>
      <c r="M27" s="42" t="n">
        <f aca="false">SUMPRODUCT((($C$9:$C$32=$L$27)+($D$9:$D$32=$L$27))*($E$9:$E$32&lt;&gt;"")*($F$9:$F$32&lt;&gt;""))</f>
        <v>0</v>
      </c>
      <c r="N27" s="42" t="n">
        <f aca="false">SUMPRODUCT((($C$9:$C$32=$L$27)*($E$9:$E$32&gt;$F$9:$F$32))+(($D$9:$D$32=$L$27)*($F$9:$F$32&gt;$E$9:$E$32)))</f>
        <v>0</v>
      </c>
      <c r="O27" s="42" t="n">
        <f aca="false">SUMPRODUCT((($C$9:$C$32=$L$27)*($E$9:$E$32&lt;$F$9:$F$32)*($E$9:$E$32&lt;&gt;""))+(($D$9:$D$32=$L$27)*($F$9:$F$32&lt;$E$9:$E$32)*($F$9:$F$32&lt;&gt;"")))</f>
        <v>0</v>
      </c>
      <c r="P27" s="43" t="n">
        <f aca="false">N27*2</f>
        <v>0</v>
      </c>
      <c r="Q27" s="44" t="n">
        <f aca="false">(SUMPRODUCT(($C$9:$C$32=$L$27)*IF($E$9:$E$32="",0,$E$9:$E$32))+SUMPRODUCT(($D$9:$D$32=$L$27)*IF($F$9:$F$32="",0,$F$9:$F$32)))-(SUMPRODUCT(($C$9:$C$32=$L$27)*IF($F$9:$F$32="",0,$F$9:$F$32))+SUMPRODUCT(($D$9:$D$32=$L$27)*IF($E$9:$E$32="",0,$E$9:$E$32)))</f>
        <v>0</v>
      </c>
    </row>
    <row r="28" customFormat="false" ht="21.75" hidden="false" customHeight="true" outlineLevel="0" collapsed="false">
      <c r="B28" s="37" t="n">
        <v>20</v>
      </c>
      <c r="C28" s="33" t="s">
        <v>66</v>
      </c>
      <c r="D28" s="33" t="s">
        <v>69</v>
      </c>
      <c r="E28" s="38"/>
      <c r="F28" s="38"/>
      <c r="G28" s="39" t="str">
        <f aca="false">IF(OR(E28="",F28=""),"–",E28&amp;":"&amp;F28)</f>
        <v>–</v>
      </c>
      <c r="H28" s="40" t="str">
        <f aca="false">IF(OR(E28="",F28=""),"–",IF(E28&gt;F28,C28,IF(F28&gt;E28,D28,"unent.")))</f>
        <v>–</v>
      </c>
      <c r="I28" s="41" t="str">
        <f aca="false">IF(OR(E28="",F28=""),"offen","gespielt")</f>
        <v>offen</v>
      </c>
    </row>
    <row r="29" customFormat="false" ht="21.75" hidden="false" customHeight="true" outlineLevel="0" collapsed="false">
      <c r="B29" s="37" t="n">
        <v>21</v>
      </c>
      <c r="C29" s="33" t="s">
        <v>66</v>
      </c>
      <c r="D29" s="33" t="s">
        <v>70</v>
      </c>
      <c r="E29" s="38"/>
      <c r="F29" s="38"/>
      <c r="G29" s="39" t="str">
        <f aca="false">IF(OR(E29="",F29=""),"–",E29&amp;":"&amp;F29)</f>
        <v>–</v>
      </c>
      <c r="H29" s="40" t="str">
        <f aca="false">IF(OR(E29="",F29=""),"–",IF(E29&gt;F29,C29,IF(F29&gt;E29,D29,"unent.")))</f>
        <v>–</v>
      </c>
      <c r="I29" s="41" t="str">
        <f aca="false">IF(OR(E29="",F29=""),"offen","gespielt")</f>
        <v>offen</v>
      </c>
    </row>
    <row r="30" customFormat="false" ht="21.75" hidden="false" customHeight="true" outlineLevel="0" collapsed="false">
      <c r="B30" s="37" t="n">
        <v>22</v>
      </c>
      <c r="C30" s="33" t="s">
        <v>68</v>
      </c>
      <c r="D30" s="33" t="s">
        <v>69</v>
      </c>
      <c r="E30" s="38"/>
      <c r="F30" s="38"/>
      <c r="G30" s="39" t="str">
        <f aca="false">IF(OR(E30="",F30=""),"–",E30&amp;":"&amp;F30)</f>
        <v>–</v>
      </c>
      <c r="H30" s="40" t="str">
        <f aca="false">IF(OR(E30="",F30=""),"–",IF(E30&gt;F30,C30,IF(F30&gt;E30,D30,"unent.")))</f>
        <v>–</v>
      </c>
      <c r="I30" s="41" t="str">
        <f aca="false">IF(OR(E30="",F30=""),"offen","gespielt")</f>
        <v>offen</v>
      </c>
      <c r="K30" s="4" t="s">
        <v>93</v>
      </c>
      <c r="L30" s="4"/>
      <c r="M30" s="4"/>
      <c r="N30" s="4"/>
      <c r="O30" s="4"/>
      <c r="P30" s="4"/>
      <c r="Q30" s="4"/>
    </row>
    <row r="31" customFormat="false" ht="21.75" hidden="false" customHeight="true" outlineLevel="0" collapsed="false">
      <c r="B31" s="37" t="n">
        <v>23</v>
      </c>
      <c r="C31" s="33" t="s">
        <v>68</v>
      </c>
      <c r="D31" s="33" t="s">
        <v>70</v>
      </c>
      <c r="E31" s="38"/>
      <c r="F31" s="38"/>
      <c r="G31" s="39" t="str">
        <f aca="false">IF(OR(E31="",F31=""),"–",E31&amp;":"&amp;F31)</f>
        <v>–</v>
      </c>
      <c r="H31" s="40" t="str">
        <f aca="false">IF(OR(E31="",F31=""),"–",IF(E31&gt;F31,C31,IF(F31&gt;E31,D31,"unent.")))</f>
        <v>–</v>
      </c>
      <c r="I31" s="41" t="str">
        <f aca="false">IF(OR(E31="",F31=""),"offen","gespielt")</f>
        <v>offen</v>
      </c>
      <c r="K31" s="30" t="s">
        <v>77</v>
      </c>
      <c r="L31" s="30" t="s">
        <v>78</v>
      </c>
      <c r="M31" s="30" t="s">
        <v>79</v>
      </c>
      <c r="N31" s="30" t="s">
        <v>80</v>
      </c>
      <c r="O31" s="30" t="s">
        <v>81</v>
      </c>
      <c r="P31" s="30" t="s">
        <v>82</v>
      </c>
      <c r="Q31" s="30" t="s">
        <v>83</v>
      </c>
    </row>
    <row r="32" customFormat="false" ht="21.75" hidden="false" customHeight="true" outlineLevel="0" collapsed="false">
      <c r="B32" s="37" t="n">
        <v>24</v>
      </c>
      <c r="C32" s="33" t="s">
        <v>69</v>
      </c>
      <c r="D32" s="33" t="s">
        <v>70</v>
      </c>
      <c r="E32" s="38"/>
      <c r="F32" s="38"/>
      <c r="G32" s="39" t="str">
        <f aca="false">IF(OR(E32="",F32=""),"–",E32&amp;":"&amp;F32)</f>
        <v>–</v>
      </c>
      <c r="H32" s="40" t="str">
        <f aca="false">IF(OR(E32="",F32=""),"–",IF(E32&gt;F32,C32,IF(F32&gt;E32,D32,"unent.")))</f>
        <v>–</v>
      </c>
      <c r="I32" s="41" t="str">
        <f aca="false">IF(OR(E32="",F32=""),"offen","gespielt")</f>
        <v>offen</v>
      </c>
      <c r="K32" s="32" t="n">
        <f aca="false">RANK(P32,$P$32:$P$35)+SUMPRODUCT(($P$32:$P$35=P32)*($Q$32:$Q$35&gt;Q32))</f>
        <v>1</v>
      </c>
      <c r="L32" s="33" t="s">
        <v>66</v>
      </c>
      <c r="M32" s="34" t="n">
        <f aca="false">SUMPRODUCT((($C$9:$C$32=$L$32)+($D$9:$D$32=$L$32))*($E$9:$E$32&lt;&gt;"")*($F$9:$F$32&lt;&gt;""))</f>
        <v>0</v>
      </c>
      <c r="N32" s="34" t="n">
        <f aca="false">SUMPRODUCT((($C$9:$C$32=$L$32)*($E$9:$E$32&gt;$F$9:$F$32))+(($D$9:$D$32=$L$32)*($F$9:$F$32&gt;$E$9:$E$32)))</f>
        <v>0</v>
      </c>
      <c r="O32" s="34" t="n">
        <f aca="false">SUMPRODUCT((($C$9:$C$32=$L$32)*($E$9:$E$32&lt;$F$9:$F$32)*($E$9:$E$32&lt;&gt;""))+(($D$9:$D$32=$L$32)*($F$9:$F$32&lt;$E$9:$E$32)*($F$9:$F$32&lt;&gt;"")))</f>
        <v>0</v>
      </c>
      <c r="P32" s="35" t="n">
        <f aca="false">N32*2</f>
        <v>0</v>
      </c>
      <c r="Q32" s="36" t="n">
        <f aca="false">(SUMPRODUCT(($C$9:$C$32=$L$32)*IF($E$9:$E$32="",0,$E$9:$E$32))+SUMPRODUCT(($D$9:$D$32=$L$32)*IF($F$9:$F$32="",0,$F$9:$F$32)))-(SUMPRODUCT(($C$9:$C$32=$L$32)*IF($F$9:$F$32="",0,$F$9:$F$32))+SUMPRODUCT(($D$9:$D$32=$L$32)*IF($E$9:$E$32="",0,$E$9:$E$32)))</f>
        <v>0</v>
      </c>
    </row>
    <row r="33" customFormat="false" ht="15" hidden="false" customHeight="true" outlineLevel="0" collapsed="false">
      <c r="K33" s="32" t="n">
        <f aca="false">RANK(P33,$P$32:$P$35)+SUMPRODUCT(($P$32:$P$35=P33)*($Q$32:$Q$35&gt;Q33))</f>
        <v>1</v>
      </c>
      <c r="L33" s="33" t="s">
        <v>68</v>
      </c>
      <c r="M33" s="42" t="n">
        <f aca="false">SUMPRODUCT((($C$9:$C$32=$L$33)+($D$9:$D$32=$L$33))*($E$9:$E$32&lt;&gt;"")*($F$9:$F$32&lt;&gt;""))</f>
        <v>0</v>
      </c>
      <c r="N33" s="42" t="n">
        <f aca="false">SUMPRODUCT((($C$9:$C$32=$L$33)*($E$9:$E$32&gt;$F$9:$F$32))+(($D$9:$D$32=$L$33)*($F$9:$F$32&gt;$E$9:$E$32)))</f>
        <v>0</v>
      </c>
      <c r="O33" s="42" t="n">
        <f aca="false">SUMPRODUCT((($C$9:$C$32=$L$33)*($E$9:$E$32&lt;$F$9:$F$32)*($E$9:$E$32&lt;&gt;""))+(($D$9:$D$32=$L$33)*($F$9:$F$32&lt;$E$9:$E$32)*($F$9:$F$32&lt;&gt;"")))</f>
        <v>0</v>
      </c>
      <c r="P33" s="43" t="n">
        <f aca="false">N33*2</f>
        <v>0</v>
      </c>
      <c r="Q33" s="44" t="n">
        <f aca="false">(SUMPRODUCT(($C$9:$C$32=$L$33)*IF($E$9:$E$32="",0,$E$9:$E$32))+SUMPRODUCT(($D$9:$D$32=$L$33)*IF($F$9:$F$32="",0,$F$9:$F$32)))-(SUMPRODUCT(($C$9:$C$32=$L$33)*IF($F$9:$F$32="",0,$F$9:$F$32))+SUMPRODUCT(($D$9:$D$32=$L$33)*IF($E$9:$E$32="",0,$E$9:$E$32)))</f>
        <v>0</v>
      </c>
    </row>
    <row r="34" customFormat="false" ht="15" hidden="false" customHeight="true" outlineLevel="0" collapsed="false">
      <c r="K34" s="32" t="n">
        <f aca="false">RANK(P34,$P$32:$P$35)+SUMPRODUCT(($P$32:$P$35=P34)*($Q$32:$Q$35&gt;Q34))</f>
        <v>1</v>
      </c>
      <c r="L34" s="33" t="s">
        <v>69</v>
      </c>
      <c r="M34" s="34" t="n">
        <f aca="false">SUMPRODUCT((($C$9:$C$32=$L$34)+($D$9:$D$32=$L$34))*($E$9:$E$32&lt;&gt;"")*($F$9:$F$32&lt;&gt;""))</f>
        <v>0</v>
      </c>
      <c r="N34" s="34" t="n">
        <f aca="false">SUMPRODUCT((($C$9:$C$32=$L$34)*($E$9:$E$32&gt;$F$9:$F$32))+(($D$9:$D$32=$L$34)*($F$9:$F$32&gt;$E$9:$E$32)))</f>
        <v>0</v>
      </c>
      <c r="O34" s="34" t="n">
        <f aca="false">SUMPRODUCT((($C$9:$C$32=$L$34)*($E$9:$E$32&lt;$F$9:$F$32)*($E$9:$E$32&lt;&gt;""))+(($D$9:$D$32=$L$34)*($F$9:$F$32&lt;$E$9:$E$32)*($F$9:$F$32&lt;&gt;"")))</f>
        <v>0</v>
      </c>
      <c r="P34" s="35" t="n">
        <f aca="false">N34*2</f>
        <v>0</v>
      </c>
      <c r="Q34" s="36" t="n">
        <f aca="false">(SUMPRODUCT(($C$9:$C$32=$L$34)*IF($E$9:$E$32="",0,$E$9:$E$32))+SUMPRODUCT(($D$9:$D$32=$L$34)*IF($F$9:$F$32="",0,$F$9:$F$32)))-(SUMPRODUCT(($C$9:$C$32=$L$34)*IF($F$9:$F$32="",0,$F$9:$F$32))+SUMPRODUCT(($D$9:$D$32=$L$34)*IF($E$9:$E$32="",0,$E$9:$E$32)))</f>
        <v>0</v>
      </c>
    </row>
    <row r="35" customFormat="false" ht="15" hidden="false" customHeight="true" outlineLevel="0" collapsed="false">
      <c r="K35" s="32" t="n">
        <f aca="false">RANK(P35,$P$32:$P$35)+SUMPRODUCT(($P$32:$P$35=P35)*($Q$32:$Q$35&gt;Q35))</f>
        <v>1</v>
      </c>
      <c r="L35" s="33" t="s">
        <v>70</v>
      </c>
      <c r="M35" s="42" t="n">
        <f aca="false">SUMPRODUCT((($C$9:$C$32=$L$35)+($D$9:$D$32=$L$35))*($E$9:$E$32&lt;&gt;"")*($F$9:$F$32&lt;&gt;""))</f>
        <v>0</v>
      </c>
      <c r="N35" s="42" t="n">
        <f aca="false">SUMPRODUCT((($C$9:$C$32=$L$35)*($E$9:$E$32&gt;$F$9:$F$32))+(($D$9:$D$32=$L$35)*($F$9:$F$32&gt;$E$9:$E$32)))</f>
        <v>0</v>
      </c>
      <c r="O35" s="42" t="n">
        <f aca="false">SUMPRODUCT((($C$9:$C$32=$L$35)*($E$9:$E$32&lt;$F$9:$F$32)*($E$9:$E$32&lt;&gt;""))+(($D$9:$D$32=$L$35)*($F$9:$F$32&lt;$E$9:$E$32)*($F$9:$F$32&lt;&gt;"")))</f>
        <v>0</v>
      </c>
      <c r="P35" s="43" t="n">
        <f aca="false">N35*2</f>
        <v>0</v>
      </c>
      <c r="Q35" s="44" t="n">
        <f aca="false">(SUMPRODUCT(($C$9:$C$32=$L$35)*IF($E$9:$E$32="",0,$E$9:$E$32))+SUMPRODUCT(($D$9:$D$32=$L$35)*IF($F$9:$F$32="",0,$F$9:$F$32)))-(SUMPRODUCT(($C$9:$C$32=$L$35)*IF($F$9:$F$32="",0,$F$9:$F$32))+SUMPRODUCT(($D$9:$D$32=$L$35)*IF($E$9:$E$32="",0,$E$9:$E$32)))</f>
        <v>0</v>
      </c>
    </row>
    <row r="38" customFormat="false" ht="15" hidden="false" customHeight="true" outlineLevel="0" collapsed="false">
      <c r="K38" s="51" t="s">
        <v>94</v>
      </c>
      <c r="L38" s="51"/>
      <c r="M38" s="51"/>
      <c r="N38" s="51"/>
      <c r="O38" s="51"/>
      <c r="P38" s="51"/>
      <c r="Q38" s="51"/>
    </row>
    <row r="39" customFormat="false" ht="15" hidden="false" customHeight="true" outlineLevel="0" collapsed="false">
      <c r="K39" s="51"/>
      <c r="L39" s="51"/>
      <c r="M39" s="51"/>
      <c r="N39" s="51"/>
      <c r="O39" s="51"/>
      <c r="P39" s="51"/>
      <c r="Q39" s="51"/>
    </row>
  </sheetData>
  <mergeCells count="9">
    <mergeCell ref="B2:I2"/>
    <mergeCell ref="B3:I3"/>
    <mergeCell ref="B6:I6"/>
    <mergeCell ref="K6:Q6"/>
    <mergeCell ref="C7:D7"/>
    <mergeCell ref="K14:Q14"/>
    <mergeCell ref="K22:Q22"/>
    <mergeCell ref="K30:Q30"/>
    <mergeCell ref="K38:Q39"/>
  </mergeCells>
  <conditionalFormatting sqref="I9:I32">
    <cfRule type="cellIs" priority="2" operator="equal" aboveAverage="0" equalAverage="0" bottom="0" percent="0" rank="0" text="" dxfId="0">
      <formula>"offen"</formula>
    </cfRule>
    <cfRule type="cellIs" priority="3" operator="equal" aboveAverage="0" equalAverage="0" bottom="0" percent="0" rank="0" text="" dxfId="1">
      <formula>"gespielt"</formula>
    </cfRule>
  </conditionalFormatting>
  <conditionalFormatting sqref="K8:Q11">
    <cfRule type="expression" priority="4" aboveAverage="0" equalAverage="0" bottom="0" percent="0" rank="0" text="" dxfId="2">
      <formula>$K8&lt;=2</formula>
    </cfRule>
  </conditionalFormatting>
  <conditionalFormatting sqref="K16:Q19">
    <cfRule type="expression" priority="5" aboveAverage="0" equalAverage="0" bottom="0" percent="0" rank="0" text="" dxfId="2">
      <formula>$K16&lt;=2</formula>
    </cfRule>
  </conditionalFormatting>
  <conditionalFormatting sqref="K24:Q27">
    <cfRule type="expression" priority="6" aboveAverage="0" equalAverage="0" bottom="0" percent="0" rank="0" text="" dxfId="2">
      <formula>$K24&lt;=2</formula>
    </cfRule>
  </conditionalFormatting>
  <conditionalFormatting sqref="K32:Q35">
    <cfRule type="expression" priority="7" aboveAverage="0" equalAverage="0" bottom="0" percent="0" rank="0" text="" dxfId="2">
      <formula>$K32&lt;=2</formula>
    </cfRule>
  </conditionalFormatting>
  <dataValidations count="1">
    <dataValidation allowBlank="true" error="Nur ganze Zahlen zwischen 0 und 3 (Best of 5)." errorStyle="stop" errorTitle="Ungültige Satzzahl" operator="between" showDropDown="false" showErrorMessage="false" showInputMessage="false" sqref="E9:F32" type="whole">
      <formula1>0</formula1>
      <formula2>3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0A526"/>
    <pageSetUpPr fitToPage="true"/>
  </sheetPr>
  <dimension ref="B2:N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20"/>
    <col collapsed="false" customWidth="true" hidden="false" outlineLevel="0" max="3" min="3" style="1" width="4"/>
    <col collapsed="false" customWidth="true" hidden="false" outlineLevel="0" max="4" min="4" style="1" width="6"/>
    <col collapsed="false" customWidth="true" hidden="false" outlineLevel="0" max="5" min="5" style="1" width="4"/>
    <col collapsed="false" customWidth="true" hidden="false" outlineLevel="0" max="6" min="6" style="1" width="20"/>
    <col collapsed="false" customWidth="true" hidden="false" outlineLevel="0" max="7" min="7" style="1" width="4"/>
    <col collapsed="false" customWidth="true" hidden="false" outlineLevel="0" max="8" min="8" style="1" width="6"/>
    <col collapsed="false" customWidth="true" hidden="false" outlineLevel="0" max="9" min="9" style="1" width="4"/>
    <col collapsed="false" customWidth="true" hidden="false" outlineLevel="0" max="10" min="10" style="1" width="20"/>
    <col collapsed="false" customWidth="true" hidden="false" outlineLevel="0" max="11" min="11" style="1" width="4"/>
    <col collapsed="false" customWidth="true" hidden="false" outlineLevel="0" max="12" min="12" style="1" width="6"/>
    <col collapsed="false" customWidth="true" hidden="false" outlineLevel="0" max="13" min="13" style="1" width="4"/>
    <col collapsed="false" customWidth="true" hidden="false" outlineLevel="0" max="14" min="14" style="1" width="20"/>
    <col collapsed="false" customWidth="true" hidden="false" outlineLevel="0" max="15" min="15" style="1" width="2.5"/>
  </cols>
  <sheetData>
    <row r="2" customFormat="false" ht="30" hidden="false" customHeight="true" outlineLevel="0" collapsed="false">
      <c r="B2" s="16" t="s">
        <v>95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customFormat="false" ht="18" hidden="false" customHeight="true" outlineLevel="0" collapsed="false">
      <c r="B3" s="17" t="s">
        <v>96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5" customFormat="false" ht="21.75" hidden="false" customHeight="true" outlineLevel="0" collapsed="false">
      <c r="B5" s="20" t="s">
        <v>97</v>
      </c>
      <c r="F5" s="20" t="s">
        <v>98</v>
      </c>
      <c r="J5" s="20" t="s">
        <v>99</v>
      </c>
      <c r="N5" s="20" t="s">
        <v>89</v>
      </c>
    </row>
    <row r="7" customFormat="false" ht="15" hidden="false" customHeight="true" outlineLevel="0" collapsed="false">
      <c r="B7" s="52" t="s">
        <v>100</v>
      </c>
      <c r="D7" s="53" t="n">
        <v>3</v>
      </c>
    </row>
    <row r="8" customFormat="false" ht="15" hidden="false" customHeight="true" outlineLevel="0" collapsed="false">
      <c r="F8" s="54" t="str">
        <f aca="false">IF(OR(D7="",D9=""),"",IF(D7&gt;D9,B7,B9))</f>
        <v>1. Gruppe A</v>
      </c>
      <c r="H8" s="53" t="n">
        <v>3</v>
      </c>
      <c r="N8" s="55" t="s">
        <v>101</v>
      </c>
    </row>
    <row r="9" customFormat="false" ht="15" hidden="false" customHeight="true" outlineLevel="0" collapsed="false">
      <c r="B9" s="52" t="s">
        <v>102</v>
      </c>
      <c r="D9" s="53" t="n">
        <v>1</v>
      </c>
      <c r="N9" s="56" t="str">
        <f aca="false">IF(OR(L10="",L21=""),"",IF(L10&gt;L21,J10,J21))</f>
        <v/>
      </c>
    </row>
    <row r="10" customFormat="false" ht="15" hidden="false" customHeight="true" outlineLevel="0" collapsed="false">
      <c r="J10" s="54" t="str">
        <f aca="false">IF(OR(H8="",H13=""),"",IF(H8&gt;H13,F8,F13))</f>
        <v>1. Gruppe A</v>
      </c>
      <c r="L10" s="53"/>
      <c r="N10" s="56"/>
    </row>
    <row r="11" customFormat="false" ht="15" hidden="false" customHeight="true" outlineLevel="0" collapsed="false">
      <c r="N11" s="56"/>
    </row>
    <row r="12" customFormat="false" ht="15" hidden="false" customHeight="true" outlineLevel="0" collapsed="false">
      <c r="B12" s="52" t="s">
        <v>103</v>
      </c>
      <c r="D12" s="53" t="n">
        <v>2</v>
      </c>
    </row>
    <row r="13" customFormat="false" ht="15" hidden="false" customHeight="true" outlineLevel="0" collapsed="false">
      <c r="F13" s="54" t="str">
        <f aca="false">IF(OR(D12="",D14=""),"",IF(D12&gt;D14,B12,B14))</f>
        <v>2. Gruppe D</v>
      </c>
      <c r="H13" s="53" t="n">
        <v>2</v>
      </c>
    </row>
    <row r="14" customFormat="false" ht="15" hidden="false" customHeight="true" outlineLevel="0" collapsed="false">
      <c r="B14" s="52" t="s">
        <v>104</v>
      </c>
      <c r="D14" s="53" t="n">
        <v>3</v>
      </c>
    </row>
    <row r="17" customFormat="false" ht="15" hidden="false" customHeight="true" outlineLevel="0" collapsed="false">
      <c r="B17" s="52" t="s">
        <v>105</v>
      </c>
      <c r="D17" s="53"/>
    </row>
    <row r="18" customFormat="false" ht="15" hidden="false" customHeight="true" outlineLevel="0" collapsed="false">
      <c r="F18" s="54" t="str">
        <f aca="false">IF(OR(D17="",D19=""),"",IF(D17&gt;D19,B17,B19))</f>
        <v/>
      </c>
      <c r="H18" s="53"/>
    </row>
    <row r="19" customFormat="false" ht="15" hidden="false" customHeight="true" outlineLevel="0" collapsed="false">
      <c r="B19" s="52" t="s">
        <v>106</v>
      </c>
      <c r="D19" s="53"/>
    </row>
    <row r="21" customFormat="false" ht="15" hidden="false" customHeight="true" outlineLevel="0" collapsed="false">
      <c r="J21" s="54" t="str">
        <f aca="false">IF(OR(H18="",H23=""),"",IF(H18&gt;H23,F18,F23))</f>
        <v/>
      </c>
      <c r="L21" s="53"/>
    </row>
    <row r="22" customFormat="false" ht="15" hidden="false" customHeight="true" outlineLevel="0" collapsed="false">
      <c r="B22" s="52" t="s">
        <v>107</v>
      </c>
      <c r="D22" s="53"/>
    </row>
    <row r="23" customFormat="false" ht="15" hidden="false" customHeight="true" outlineLevel="0" collapsed="false">
      <c r="F23" s="54" t="str">
        <f aca="false">IF(OR(D22="",D24=""),"",IF(D22&gt;D24,B22,B24))</f>
        <v/>
      </c>
      <c r="H23" s="53"/>
    </row>
    <row r="24" customFormat="false" ht="15" hidden="false" customHeight="true" outlineLevel="0" collapsed="false">
      <c r="B24" s="52" t="s">
        <v>108</v>
      </c>
      <c r="D24" s="53"/>
    </row>
    <row r="27" customFormat="false" ht="15" hidden="false" customHeight="true" outlineLevel="0" collapsed="false">
      <c r="B27" s="57" t="s">
        <v>109</v>
      </c>
      <c r="C27" s="57"/>
      <c r="D27" s="57"/>
      <c r="F27" s="58" t="s">
        <v>110</v>
      </c>
      <c r="G27" s="58"/>
      <c r="H27" s="58"/>
      <c r="I27" s="58"/>
      <c r="J27" s="58"/>
      <c r="K27" s="58"/>
      <c r="L27" s="58"/>
      <c r="M27" s="58"/>
      <c r="N27" s="58"/>
    </row>
    <row r="28" customFormat="false" ht="15" hidden="false" customHeight="true" outlineLevel="0" collapsed="false">
      <c r="B28" s="59" t="str">
        <f aca="false">IF(OR(H8="",H13="",F8="",F13=""),"Verlierer HF 1",IF(H8&gt;H13,F13,F8))</f>
        <v>2. Gruppe D</v>
      </c>
      <c r="C28" s="59"/>
      <c r="D28" s="53"/>
      <c r="F28" s="58"/>
      <c r="G28" s="58"/>
      <c r="H28" s="58"/>
      <c r="I28" s="58"/>
      <c r="J28" s="58"/>
      <c r="K28" s="58"/>
      <c r="L28" s="58"/>
      <c r="M28" s="58"/>
      <c r="N28" s="58"/>
    </row>
    <row r="29" customFormat="false" ht="15" hidden="false" customHeight="true" outlineLevel="0" collapsed="false">
      <c r="B29" s="59" t="str">
        <f aca="false">IF(OR(H18="",H23="",F18="",F23=""),"Verlierer HF 2",IF(H18&gt;H23,F23,F18))</f>
        <v>Verlierer HF 2</v>
      </c>
      <c r="C29" s="59"/>
      <c r="D29" s="53"/>
      <c r="F29" s="58"/>
      <c r="G29" s="58"/>
      <c r="H29" s="58"/>
      <c r="I29" s="58"/>
      <c r="J29" s="58"/>
      <c r="K29" s="58"/>
      <c r="L29" s="58"/>
      <c r="M29" s="58"/>
      <c r="N29" s="58"/>
    </row>
  </sheetData>
  <mergeCells count="7">
    <mergeCell ref="B2:N2"/>
    <mergeCell ref="B3:N3"/>
    <mergeCell ref="N9:N11"/>
    <mergeCell ref="B27:D27"/>
    <mergeCell ref="F27:N29"/>
    <mergeCell ref="B28:C28"/>
    <mergeCell ref="B29:C29"/>
  </mergeCells>
  <dataValidations count="1">
    <dataValidation allowBlank="true" error="Gewinnsätze zwischen 0 und 3 (Best of 5)." errorStyle="stop" errorTitle="Ungültiger Wert" operator="between" showDropDown="false" showErrorMessage="false" showInputMessage="false" sqref="D7 H8 D9 L10 D12 H13 D14 D17 H18 D19 L21 D22 H23 D24 D28:D29" type="whole">
      <formula1>0</formula1>
      <formula2>3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2026-08-22T11:30:14Z</dcterms:created>
  <dc:creator>openpyxl</dc:creator>
  <dc:description/>
  <dc:language>en-US</dc:language>
  <cp:lastModifiedBy/>
  <dcterms:modified xsi:type="dcterms:W3CDTF">2026-08-22T11:32:43Z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