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Überstundennachweis" sheetId="1" state="visible" r:id="rId3"/>
  </sheets>
  <definedNames>
    <definedName function="false" hidden="false" localSheetId="0" name="_xlnm.Print_Area" vbProcedure="false">Überstundennachweis!$A$1:$K$55</definedName>
    <definedName function="false" hidden="false" localSheetId="0" name="_xlnm.Print_Titles" vbProcedure="false">Überstundennachweis!$11:$11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<sst xmlns="http://schemas.openxmlformats.org/spreadsheetml/2006/main" count="95" uniqueCount="58">
  <si>
    <t xml:space="preserve">MUSTER GMBH</t>
  </si>
  <si>
    <t xml:space="preserve">Tagestypen</t>
  </si>
  <si>
    <t xml:space="preserve">Ausgleichsarten</t>
  </si>
  <si>
    <t xml:space="preserve">ÜBERSTUNDENNACHWEIS</t>
  </si>
  <si>
    <t xml:space="preserve">Arbeit</t>
  </si>
  <si>
    <t xml:space="preserve">Auszahlung</t>
  </si>
  <si>
    <t xml:space="preserve">Monatlicher Arbeitszeit- und Überstundennachweis</t>
  </si>
  <si>
    <t xml:space="preserve">Homeoffice</t>
  </si>
  <si>
    <t xml:space="preserve">Freizeitausgleich</t>
  </si>
  <si>
    <t xml:space="preserve">Urlaub</t>
  </si>
  <si>
    <t xml:space="preserve">Übertrag ins Zeitkonto</t>
  </si>
  <si>
    <t xml:space="preserve">Krankheit</t>
  </si>
  <si>
    <t xml:space="preserve">MITARBEITER/IN</t>
  </si>
  <si>
    <t xml:space="preserve">Jonas Weber</t>
  </si>
  <si>
    <t xml:space="preserve">MONAT / JAHR</t>
  </si>
  <si>
    <t xml:space="preserve">Mai 2026</t>
  </si>
  <si>
    <t xml:space="preserve">Feiertag</t>
  </si>
  <si>
    <t xml:space="preserve">PERSONALNUMMER</t>
  </si>
  <si>
    <t xml:space="preserve">MA-2041</t>
  </si>
  <si>
    <t xml:space="preserve">SOLL-STUNDEN / TAG</t>
  </si>
  <si>
    <t xml:space="preserve">Frei</t>
  </si>
  <si>
    <t xml:space="preserve">ABTEILUNG</t>
  </si>
  <si>
    <t xml:space="preserve">Verwaltung</t>
  </si>
  <si>
    <t xml:space="preserve">ÜBERTRAG VORMONAT</t>
  </si>
  <si>
    <t xml:space="preserve">TÄGLICHE ZEITERFASSUNG</t>
  </si>
  <si>
    <t xml:space="preserve">Datum</t>
  </si>
  <si>
    <t xml:space="preserve">Tag</t>
  </si>
  <si>
    <t xml:space="preserve">Tagestyp</t>
  </si>
  <si>
    <t xml:space="preserve">Beginn</t>
  </si>
  <si>
    <t xml:space="preserve">Ende</t>
  </si>
  <si>
    <t xml:space="preserve">Pause</t>
  </si>
  <si>
    <t xml:space="preserve">Ist (Std.)</t>
  </si>
  <si>
    <t xml:space="preserve">Soll (Std.)</t>
  </si>
  <si>
    <t xml:space="preserve">Differenz</t>
  </si>
  <si>
    <t xml:space="preserve">Saldo</t>
  </si>
  <si>
    <t xml:space="preserve">Notiz</t>
  </si>
  <si>
    <t xml:space="preserve">Tag der Arbeit</t>
  </si>
  <si>
    <t xml:space="preserve">Mobiles Arbeiten</t>
  </si>
  <si>
    <t xml:space="preserve">AU-Bescheinigung liegt vor</t>
  </si>
  <si>
    <t xml:space="preserve">Christi Himmelfahrt</t>
  </si>
  <si>
    <t xml:space="preserve">Genehmigter Jahresurlaub</t>
  </si>
  <si>
    <t xml:space="preserve">Pfingstmontag</t>
  </si>
  <si>
    <t xml:space="preserve">SUMME / MONATSWERTE</t>
  </si>
  <si>
    <t xml:space="preserve">MONATSAUSWERTUNG &amp; FREIGABE</t>
  </si>
  <si>
    <t xml:space="preserve">Ist-Stunden gesamt</t>
  </si>
  <si>
    <t xml:space="preserve">Arbeitstage</t>
  </si>
  <si>
    <t xml:space="preserve">Hinweis: Positive Werte = Überstunden, negative Werte = Minusstunden. Der Ausgleich erfolgt gemäß Betriebsvereinbarung durch Auszahlung, Freizeitausgleich oder Übertrag ins Zeitkonto.</t>
  </si>
  <si>
    <t xml:space="preserve">Soll-Stunden gesamt</t>
  </si>
  <si>
    <t xml:space="preserve">Urlaubstage</t>
  </si>
  <si>
    <t xml:space="preserve">Überstunden im Monat</t>
  </si>
  <si>
    <t xml:space="preserve">Krankheitstage</t>
  </si>
  <si>
    <t xml:space="preserve">Übertrag Vormonat</t>
  </si>
  <si>
    <t xml:space="preserve">Feiertage</t>
  </si>
  <si>
    <t xml:space="preserve">Gesamtsaldo Zeitkonto</t>
  </si>
  <si>
    <t xml:space="preserve">Ausgleichsart</t>
  </si>
  <si>
    <t xml:space="preserve">Datum, Unterschrift Mitarbeiter/in</t>
  </si>
  <si>
    <t xml:space="preserve">Datum, Unterschrift Vorgesetzte/r</t>
  </si>
  <si>
    <t xml:space="preserve">Legende:  creme hinterlegte Felder ausfüllen (Tagestyp, Beginn, Ende, Pause, Notiz sowie Kopfdaten) · graue Zeilen = Wochenende · Ist, Soll, Differenz und Saldo werden automatisch berechnet und sollten nicht überschrieben werden.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</si>
</sst>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\+0.00;\-0.00;0.00"/>
    <numFmt numFmtId="167" formatCode="dd\.mm\.yyyy"/>
    <numFmt numFmtId="168" formatCode="hh:mm"/>
    <numFmt numFmtId="169" formatCode="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8C6A1F"/>
      <name val="Calibri"/>
      <family val="0"/>
      <charset val="1"/>
    </font>
    <font>
      <b val="true"/>
      <sz val="20"/>
      <color rgb="FFFFFFFF"/>
      <name val="Calibri"/>
      <family val="0"/>
      <charset val="1"/>
    </font>
    <font>
      <sz val="10.5"/>
      <color rgb="FFE9E3D6"/>
      <name val="Calibri"/>
      <family val="0"/>
      <charset val="1"/>
    </font>
    <font>
      <b val="true"/>
      <sz val="9.5"/>
      <color rgb="FF6E675C"/>
      <name val="Calibri"/>
      <family val="0"/>
      <charset val="1"/>
    </font>
    <font>
      <sz val="11"/>
      <color rgb="FF33302B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33302B"/>
      <name val="Calibri"/>
      <family val="0"/>
      <charset val="1"/>
    </font>
    <font>
      <sz val="10"/>
      <color rgb="FF6E675C"/>
      <name val="Calibri"/>
      <family val="0"/>
      <charset val="1"/>
    </font>
    <font>
      <b val="true"/>
      <sz val="10"/>
      <color rgb="FF33302B"/>
      <name val="Calibri"/>
      <family val="0"/>
      <charset val="1"/>
    </font>
    <font>
      <sz val="9.5"/>
      <color rgb="FF6E675C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b val="true"/>
      <sz val="11"/>
      <color rgb="FF33302B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sz val="9"/>
      <color rgb="FF6E675C"/>
      <name val="Calibri"/>
      <family val="0"/>
      <charset val="1"/>
    </font>
    <font>
      <i val="true"/>
      <sz val="9"/>
      <color rgb="FF6E675C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33302B"/>
        <bgColor rgb="FF4A4640"/>
      </patternFill>
    </fill>
    <fill>
      <patternFill patternType="solid">
        <fgColor rgb="FF8C6A1F"/>
        <bgColor rgb="FF6B5312"/>
      </patternFill>
    </fill>
    <fill>
      <patternFill patternType="solid">
        <fgColor rgb="FFFBF4E4"/>
        <bgColor rgb="FFFAF9F6"/>
      </patternFill>
    </fill>
    <fill>
      <patternFill patternType="solid">
        <fgColor rgb="FF4A4640"/>
        <bgColor rgb="FF33302B"/>
      </patternFill>
    </fill>
    <fill>
      <patternFill patternType="solid">
        <fgColor rgb="FFFAF9F6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6D1C8"/>
      </bottom>
      <diagonal/>
    </border>
    <border diagonalUp="false" diagonalDown="false">
      <left style="thin">
        <color rgb="FF4A4640"/>
      </left>
      <right style="thin">
        <color rgb="FF4A4640"/>
      </right>
      <top style="thin">
        <color rgb="FF4A4640"/>
      </top>
      <bottom style="thin">
        <color rgb="FF4A4640"/>
      </bottom>
      <diagonal/>
    </border>
    <border diagonalUp="false" diagonalDown="false">
      <left style="thin">
        <color rgb="FFD6D1C8"/>
      </left>
      <right style="thin">
        <color rgb="FFD6D1C8"/>
      </right>
      <top style="thin">
        <color rgb="FFD6D1C8"/>
      </top>
      <bottom style="thin">
        <color rgb="FFD6D1C8"/>
      </bottom>
      <diagonal/>
    </border>
    <border diagonalUp="false" diagonalDown="false">
      <left style="thin">
        <color rgb="FFD6D1C8"/>
      </left>
      <right/>
      <top style="thin">
        <color rgb="FFD6D1C8"/>
      </top>
      <bottom/>
      <diagonal/>
    </border>
    <border diagonalUp="false" diagonalDown="false">
      <left style="thin">
        <color rgb="FF8C6A1F"/>
      </left>
      <right style="thin">
        <color rgb="FF8C6A1F"/>
      </right>
      <top style="thin">
        <color rgb="FF8C6A1F"/>
      </top>
      <bottom style="thin">
        <color rgb="FF8C6A1F"/>
      </bottom>
      <diagonal/>
    </border>
    <border diagonalUp="false" diagonalDown="false">
      <left/>
      <right/>
      <top style="thin">
        <color rgb="FF33302B"/>
      </top>
      <bottom/>
      <diagonal/>
    </border>
    <border diagonalUp="false" diagonalDown="false">
      <left style="thin">
        <color rgb="FFD6D1C8"/>
      </left>
      <right/>
      <top style="thin">
        <color rgb="FFD6D1C8"/>
      </top>
      <bottom style="thin">
        <color rgb="FFD6D1C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1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6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9" fillId="6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>
          <bgColor rgb="FFEAE7E1"/>
        </patternFill>
      </fill>
    </dxf>
    <dxf>
      <fill>
        <patternFill>
          <bgColor rgb="FFF0E9DA"/>
        </patternFill>
      </fill>
    </dxf>
    <dxf>
      <font>
        <name val="Calibri"/>
        <charset val="1"/>
        <family val="0"/>
        <b val="1"/>
        <color rgb="FF6B5312"/>
      </font>
    </dxf>
    <dxf>
      <font>
        <name val="Calibri"/>
        <charset val="1"/>
        <family val="0"/>
        <b val="1"/>
        <color rgb="FF9A342B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C6A1F"/>
      <rgbColor rgb="FF800080"/>
      <rgbColor rgb="FF008080"/>
      <rgbColor rgb="FFD6D1C8"/>
      <rgbColor rgb="FF808080"/>
      <rgbColor rgb="FF9999FF"/>
      <rgbColor rgb="FF6B5312"/>
      <rgbColor rgb="FFFBF4E4"/>
      <rgbColor rgb="FFFAF9F6"/>
      <rgbColor rgb="FF660066"/>
      <rgbColor rgb="FFFF8080"/>
      <rgbColor rgb="FF0066CC"/>
      <rgbColor rgb="FFE9E3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AE7E1"/>
      <rgbColor rgb="FFF0E9D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E675C"/>
      <rgbColor rgb="FF969696"/>
      <rgbColor rgb="FF003366"/>
      <rgbColor rgb="FF339966"/>
      <rgbColor rgb="FF003300"/>
      <rgbColor rgb="FF4A4640"/>
      <rgbColor rgb="FF9A342B"/>
      <rgbColor rgb="FF993366"/>
      <rgbColor rgb="FF333399"/>
      <rgbColor rgb="FF3330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3302B"/>
    <pageSetUpPr fitToPage="true"/>
  </sheetPr>
  <dimension ref="A1:O5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5"/>
    <col collapsed="false" customWidth="true" hidden="false" outlineLevel="0" max="2" min="2" style="0" width="6"/>
    <col collapsed="false" customWidth="true" hidden="false" outlineLevel="0" max="3" min="3" style="0" width="13"/>
    <col collapsed="false" customWidth="true" hidden="false" outlineLevel="0" max="5" min="4" style="0" width="9"/>
    <col collapsed="false" customWidth="true" hidden="false" outlineLevel="0" max="6" min="6" style="0" width="8.5"/>
    <col collapsed="false" customWidth="true" hidden="false" outlineLevel="0" max="8" min="7" style="0" width="10"/>
    <col collapsed="false" customWidth="true" hidden="false" outlineLevel="0" max="10" min="9" style="0" width="11"/>
    <col collapsed="false" customWidth="true" hidden="false" outlineLevel="0" max="11" min="11" style="0" width="24"/>
    <col collapsed="false" customWidth="true" hidden="true" outlineLevel="0" max="15" min="14" style="0" width="22"/>
  </cols>
  <sheetData>
    <row r="1" customFormat="false" ht="18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N1" s="2" t="s">
        <v>1</v>
      </c>
      <c r="O1" s="2" t="s">
        <v>2</v>
      </c>
    </row>
    <row r="2" customFormat="false" ht="31.5" hidden="false" customHeight="true" outlineLevel="0" collapsed="false">
      <c r="A2" s="3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  <c r="N2" s="2" t="s">
        <v>4</v>
      </c>
      <c r="O2" s="2" t="s">
        <v>5</v>
      </c>
    </row>
    <row r="3" customFormat="false" ht="18" hidden="false" customHeight="true" outlineLevel="0" collapsed="false">
      <c r="A3" s="4" t="s">
        <v>6</v>
      </c>
      <c r="B3" s="4"/>
      <c r="C3" s="4"/>
      <c r="D3" s="4"/>
      <c r="E3" s="4"/>
      <c r="F3" s="4"/>
      <c r="G3" s="4"/>
      <c r="H3" s="4"/>
      <c r="I3" s="4"/>
      <c r="J3" s="4"/>
      <c r="K3" s="4"/>
      <c r="N3" s="2" t="s">
        <v>7</v>
      </c>
      <c r="O3" s="2" t="s">
        <v>8</v>
      </c>
    </row>
    <row r="4" customFormat="false" ht="3.75" hidden="false" customHeight="tru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  <c r="K4" s="5"/>
      <c r="N4" s="2" t="s">
        <v>9</v>
      </c>
      <c r="O4" s="2" t="s">
        <v>10</v>
      </c>
    </row>
    <row r="5" customFormat="false" ht="6" hidden="false" customHeight="true" outlineLevel="0" collapsed="false">
      <c r="N5" s="0" t="s">
        <v>11</v>
      </c>
    </row>
    <row r="6" customFormat="false" ht="15" hidden="false" customHeight="false" outlineLevel="0" collapsed="false">
      <c r="A6" s="6" t="s">
        <v>12</v>
      </c>
      <c r="B6" s="6"/>
      <c r="C6" s="7" t="s">
        <v>13</v>
      </c>
      <c r="D6" s="7"/>
      <c r="F6" s="6" t="s">
        <v>14</v>
      </c>
      <c r="G6" s="6"/>
      <c r="H6" s="7" t="s">
        <v>15</v>
      </c>
      <c r="I6" s="7"/>
      <c r="N6" s="2" t="s">
        <v>16</v>
      </c>
    </row>
    <row r="7" customFormat="false" ht="15" hidden="false" customHeight="false" outlineLevel="0" collapsed="false">
      <c r="A7" s="6" t="s">
        <v>17</v>
      </c>
      <c r="B7" s="6"/>
      <c r="C7" s="7" t="s">
        <v>18</v>
      </c>
      <c r="D7" s="7"/>
      <c r="F7" s="6" t="s">
        <v>19</v>
      </c>
      <c r="G7" s="6"/>
      <c r="H7" s="8" t="n">
        <v>8</v>
      </c>
      <c r="N7" s="2" t="s">
        <v>20</v>
      </c>
    </row>
    <row r="8" customFormat="false" ht="15" hidden="false" customHeight="false" outlineLevel="0" collapsed="false">
      <c r="A8" s="6" t="s">
        <v>21</v>
      </c>
      <c r="B8" s="6"/>
      <c r="C8" s="7" t="s">
        <v>22</v>
      </c>
      <c r="D8" s="7"/>
      <c r="F8" s="6" t="s">
        <v>23</v>
      </c>
      <c r="G8" s="6"/>
      <c r="H8" s="9" t="n">
        <v>3.5</v>
      </c>
    </row>
    <row r="9" customFormat="false" ht="6" hidden="false" customHeight="true" outlineLevel="0" collapsed="false"/>
    <row r="10" customFormat="false" ht="21.75" hidden="false" customHeight="true" outlineLevel="0" collapsed="false">
      <c r="A10" s="10" t="s">
        <v>24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customFormat="false" ht="25.5" hidden="false" customHeight="true" outlineLevel="0" collapsed="false">
      <c r="A11" s="11" t="s">
        <v>25</v>
      </c>
      <c r="B11" s="11" t="s">
        <v>26</v>
      </c>
      <c r="C11" s="11" t="s">
        <v>27</v>
      </c>
      <c r="D11" s="11" t="s">
        <v>28</v>
      </c>
      <c r="E11" s="11" t="s">
        <v>29</v>
      </c>
      <c r="F11" s="11" t="s">
        <v>30</v>
      </c>
      <c r="G11" s="11" t="s">
        <v>31</v>
      </c>
      <c r="H11" s="11" t="s">
        <v>32</v>
      </c>
      <c r="I11" s="11" t="s">
        <v>33</v>
      </c>
      <c r="J11" s="11" t="s">
        <v>34</v>
      </c>
      <c r="K11" s="11" t="s">
        <v>35</v>
      </c>
    </row>
    <row r="12" customFormat="false" ht="16.5" hidden="false" customHeight="true" outlineLevel="0" collapsed="false">
      <c r="A12" s="12" t="n">
        <v>46143</v>
      </c>
      <c r="B12" s="13" t="str">
        <f aca="false">IFERROR(CHOOSE(WEEKDAY(A12,2),"Mo","Di","Mi","Do","Fr","Sa","So"),"")</f>
        <v>Fr</v>
      </c>
      <c r="C12" s="14" t="s">
        <v>16</v>
      </c>
      <c r="D12" s="15"/>
      <c r="E12" s="15"/>
      <c r="F12" s="15"/>
      <c r="G12" s="16" t="n">
        <f aca="false">IF(OR($D12="",$E12=""),0,(MOD($E12-$D12,1)-IF($F12="",0,$F12))*24)</f>
        <v>0</v>
      </c>
      <c r="H12" s="16" t="n">
        <f aca="false">IF(AND(WEEKDAY($A12,2)&lt;6,OR($C12="Arbeit",$C12="Homeoffice")),$H$7,0)</f>
        <v>0</v>
      </c>
      <c r="I12" s="17" t="n">
        <f aca="false">G12-H12</f>
        <v>0</v>
      </c>
      <c r="J12" s="17" t="n">
        <f aca="false">$H$8+I12</f>
        <v>3.5</v>
      </c>
      <c r="K12" s="18" t="s">
        <v>36</v>
      </c>
    </row>
    <row r="13" customFormat="false" ht="16.5" hidden="false" customHeight="true" outlineLevel="0" collapsed="false">
      <c r="A13" s="12" t="n">
        <v>46144</v>
      </c>
      <c r="B13" s="13" t="str">
        <f aca="false">IFERROR(CHOOSE(WEEKDAY(A13,2),"Mo","Di","Mi","Do","Fr","Sa","So"),"")</f>
        <v>Sa</v>
      </c>
      <c r="C13" s="14" t="s">
        <v>20</v>
      </c>
      <c r="D13" s="15"/>
      <c r="E13" s="15"/>
      <c r="F13" s="15"/>
      <c r="G13" s="16" t="n">
        <f aca="false">IF(OR($D13="",$E13=""),0,(MOD($E13-$D13,1)-IF($F13="",0,$F13))*24)</f>
        <v>0</v>
      </c>
      <c r="H13" s="16" t="n">
        <f aca="false">IF(AND(WEEKDAY($A13,2)&lt;6,OR($C13="Arbeit",$C13="Homeoffice")),$H$7,0)</f>
        <v>0</v>
      </c>
      <c r="I13" s="17" t="n">
        <f aca="false">G13-H13</f>
        <v>0</v>
      </c>
      <c r="J13" s="17" t="n">
        <f aca="false">J12+I13</f>
        <v>3.5</v>
      </c>
      <c r="K13" s="18"/>
    </row>
    <row r="14" customFormat="false" ht="16.5" hidden="false" customHeight="true" outlineLevel="0" collapsed="false">
      <c r="A14" s="12" t="n">
        <v>46145</v>
      </c>
      <c r="B14" s="13" t="str">
        <f aca="false">IFERROR(CHOOSE(WEEKDAY(A14,2),"Mo","Di","Mi","Do","Fr","Sa","So"),"")</f>
        <v>So</v>
      </c>
      <c r="C14" s="14" t="s">
        <v>20</v>
      </c>
      <c r="D14" s="15"/>
      <c r="E14" s="15"/>
      <c r="F14" s="15"/>
      <c r="G14" s="16" t="n">
        <f aca="false">IF(OR($D14="",$E14=""),0,(MOD($E14-$D14,1)-IF($F14="",0,$F14))*24)</f>
        <v>0</v>
      </c>
      <c r="H14" s="16" t="n">
        <f aca="false">IF(AND(WEEKDAY($A14,2)&lt;6,OR($C14="Arbeit",$C14="Homeoffice")),$H$7,0)</f>
        <v>0</v>
      </c>
      <c r="I14" s="17" t="n">
        <f aca="false">G14-H14</f>
        <v>0</v>
      </c>
      <c r="J14" s="17" t="n">
        <f aca="false">J13+I14</f>
        <v>3.5</v>
      </c>
      <c r="K14" s="18"/>
    </row>
    <row r="15" customFormat="false" ht="16.5" hidden="false" customHeight="true" outlineLevel="0" collapsed="false">
      <c r="A15" s="12" t="n">
        <v>46146</v>
      </c>
      <c r="B15" s="13" t="str">
        <f aca="false">IFERROR(CHOOSE(WEEKDAY(A15,2),"Mo","Di","Mi","Do","Fr","Sa","So"),"")</f>
        <v>Mo</v>
      </c>
      <c r="C15" s="14" t="s">
        <v>4</v>
      </c>
      <c r="D15" s="15" t="n">
        <v>0.333333333333333</v>
      </c>
      <c r="E15" s="15" t="n">
        <v>0.6875</v>
      </c>
      <c r="F15" s="15" t="n">
        <v>0.0208333333333333</v>
      </c>
      <c r="G15" s="16" t="n">
        <f aca="false">IF(OR($D15="",$E15=""),0,(MOD($E15-$D15,1)-IF($F15="",0,$F15))*24)</f>
        <v>8</v>
      </c>
      <c r="H15" s="16" t="n">
        <f aca="false">IF(AND(WEEKDAY($A15,2)&lt;6,OR($C15="Arbeit",$C15="Homeoffice")),$H$7,0)</f>
        <v>8</v>
      </c>
      <c r="I15" s="17" t="n">
        <f aca="false">G15-H15</f>
        <v>0</v>
      </c>
      <c r="J15" s="17" t="n">
        <f aca="false">J14+I15</f>
        <v>3.5</v>
      </c>
      <c r="K15" s="18"/>
    </row>
    <row r="16" customFormat="false" ht="16.5" hidden="false" customHeight="true" outlineLevel="0" collapsed="false">
      <c r="A16" s="12" t="n">
        <v>46147</v>
      </c>
      <c r="B16" s="13" t="str">
        <f aca="false">IFERROR(CHOOSE(WEEKDAY(A16,2),"Mo","Di","Mi","Do","Fr","Sa","So"),"")</f>
        <v>Di</v>
      </c>
      <c r="C16" s="14" t="s">
        <v>4</v>
      </c>
      <c r="D16" s="15" t="n">
        <v>0.333333333333333</v>
      </c>
      <c r="E16" s="15" t="n">
        <v>0.75</v>
      </c>
      <c r="F16" s="15" t="n">
        <v>0.03125</v>
      </c>
      <c r="G16" s="16" t="n">
        <f aca="false">IF(OR($D16="",$E16=""),0,(MOD($E16-$D16,1)-IF($F16="",0,$F16))*24)</f>
        <v>9.25</v>
      </c>
      <c r="H16" s="16" t="n">
        <f aca="false">IF(AND(WEEKDAY($A16,2)&lt;6,OR($C16="Arbeit",$C16="Homeoffice")),$H$7,0)</f>
        <v>8</v>
      </c>
      <c r="I16" s="17" t="n">
        <f aca="false">G16-H16</f>
        <v>1.25</v>
      </c>
      <c r="J16" s="17" t="n">
        <f aca="false">J15+I16</f>
        <v>4.75</v>
      </c>
      <c r="K16" s="18"/>
    </row>
    <row r="17" customFormat="false" ht="16.5" hidden="false" customHeight="true" outlineLevel="0" collapsed="false">
      <c r="A17" s="12" t="n">
        <v>46148</v>
      </c>
      <c r="B17" s="13" t="str">
        <f aca="false">IFERROR(CHOOSE(WEEKDAY(A17,2),"Mo","Di","Mi","Do","Fr","Sa","So"),"")</f>
        <v>Mi</v>
      </c>
      <c r="C17" s="14" t="s">
        <v>7</v>
      </c>
      <c r="D17" s="15" t="n">
        <v>0.354166666666667</v>
      </c>
      <c r="E17" s="15" t="n">
        <v>0.6875</v>
      </c>
      <c r="F17" s="15" t="n">
        <v>0.0208333333333333</v>
      </c>
      <c r="G17" s="16" t="n">
        <f aca="false">IF(OR($D17="",$E17=""),0,(MOD($E17-$D17,1)-IF($F17="",0,$F17))*24)</f>
        <v>7.5</v>
      </c>
      <c r="H17" s="16" t="n">
        <f aca="false">IF(AND(WEEKDAY($A17,2)&lt;6,OR($C17="Arbeit",$C17="Homeoffice")),$H$7,0)</f>
        <v>8</v>
      </c>
      <c r="I17" s="17" t="n">
        <f aca="false">G17-H17</f>
        <v>-0.5</v>
      </c>
      <c r="J17" s="17" t="n">
        <f aca="false">J16+I17</f>
        <v>4.25</v>
      </c>
      <c r="K17" s="18" t="s">
        <v>37</v>
      </c>
    </row>
    <row r="18" customFormat="false" ht="16.5" hidden="false" customHeight="true" outlineLevel="0" collapsed="false">
      <c r="A18" s="12" t="n">
        <v>46149</v>
      </c>
      <c r="B18" s="13" t="str">
        <f aca="false">IFERROR(CHOOSE(WEEKDAY(A18,2),"Mo","Di","Mi","Do","Fr","Sa","So"),"")</f>
        <v>Do</v>
      </c>
      <c r="C18" s="14" t="s">
        <v>11</v>
      </c>
      <c r="D18" s="15"/>
      <c r="E18" s="15"/>
      <c r="F18" s="15"/>
      <c r="G18" s="16" t="n">
        <f aca="false">IF(OR($D18="",$E18=""),0,(MOD($E18-$D18,1)-IF($F18="",0,$F18))*24)</f>
        <v>0</v>
      </c>
      <c r="H18" s="16" t="n">
        <f aca="false">IF(AND(WEEKDAY($A18,2)&lt;6,OR($C18="Arbeit",$C18="Homeoffice")),$H$7,0)</f>
        <v>0</v>
      </c>
      <c r="I18" s="17" t="n">
        <f aca="false">G18-H18</f>
        <v>0</v>
      </c>
      <c r="J18" s="17" t="n">
        <f aca="false">J17+I18</f>
        <v>4.25</v>
      </c>
      <c r="K18" s="18" t="s">
        <v>38</v>
      </c>
    </row>
    <row r="19" customFormat="false" ht="16.5" hidden="false" customHeight="true" outlineLevel="0" collapsed="false">
      <c r="A19" s="12" t="n">
        <v>46150</v>
      </c>
      <c r="B19" s="13" t="str">
        <f aca="false">IFERROR(CHOOSE(WEEKDAY(A19,2),"Mo","Di","Mi","Do","Fr","Sa","So"),"")</f>
        <v>Fr</v>
      </c>
      <c r="C19" s="14" t="s">
        <v>4</v>
      </c>
      <c r="D19" s="15" t="n">
        <v>0.322916666666667</v>
      </c>
      <c r="E19" s="15" t="n">
        <v>0.71875</v>
      </c>
      <c r="F19" s="15" t="n">
        <v>0.03125</v>
      </c>
      <c r="G19" s="16" t="n">
        <f aca="false">IF(OR($D19="",$E19=""),0,(MOD($E19-$D19,1)-IF($F19="",0,$F19))*24)</f>
        <v>8.75</v>
      </c>
      <c r="H19" s="16" t="n">
        <f aca="false">IF(AND(WEEKDAY($A19,2)&lt;6,OR($C19="Arbeit",$C19="Homeoffice")),$H$7,0)</f>
        <v>8</v>
      </c>
      <c r="I19" s="17" t="n">
        <f aca="false">G19-H19</f>
        <v>0.75</v>
      </c>
      <c r="J19" s="17" t="n">
        <f aca="false">J18+I19</f>
        <v>5</v>
      </c>
      <c r="K19" s="18"/>
    </row>
    <row r="20" customFormat="false" ht="16.5" hidden="false" customHeight="true" outlineLevel="0" collapsed="false">
      <c r="A20" s="12" t="n">
        <v>46151</v>
      </c>
      <c r="B20" s="13" t="str">
        <f aca="false">IFERROR(CHOOSE(WEEKDAY(A20,2),"Mo","Di","Mi","Do","Fr","Sa","So"),"")</f>
        <v>Sa</v>
      </c>
      <c r="C20" s="14" t="s">
        <v>20</v>
      </c>
      <c r="D20" s="15"/>
      <c r="E20" s="15"/>
      <c r="F20" s="15"/>
      <c r="G20" s="16" t="n">
        <f aca="false">IF(OR($D20="",$E20=""),0,(MOD($E20-$D20,1)-IF($F20="",0,$F20))*24)</f>
        <v>0</v>
      </c>
      <c r="H20" s="16" t="n">
        <f aca="false">IF(AND(WEEKDAY($A20,2)&lt;6,OR($C20="Arbeit",$C20="Homeoffice")),$H$7,0)</f>
        <v>0</v>
      </c>
      <c r="I20" s="17" t="n">
        <f aca="false">G20-H20</f>
        <v>0</v>
      </c>
      <c r="J20" s="17" t="n">
        <f aca="false">J19+I20</f>
        <v>5</v>
      </c>
      <c r="K20" s="18"/>
    </row>
    <row r="21" customFormat="false" ht="16.5" hidden="false" customHeight="true" outlineLevel="0" collapsed="false">
      <c r="A21" s="12" t="n">
        <v>46152</v>
      </c>
      <c r="B21" s="13" t="str">
        <f aca="false">IFERROR(CHOOSE(WEEKDAY(A21,2),"Mo","Di","Mi","Do","Fr","Sa","So"),"")</f>
        <v>So</v>
      </c>
      <c r="C21" s="14" t="s">
        <v>20</v>
      </c>
      <c r="D21" s="15"/>
      <c r="E21" s="15"/>
      <c r="F21" s="15"/>
      <c r="G21" s="16" t="n">
        <f aca="false">IF(OR($D21="",$E21=""),0,(MOD($E21-$D21,1)-IF($F21="",0,$F21))*24)</f>
        <v>0</v>
      </c>
      <c r="H21" s="16" t="n">
        <f aca="false">IF(AND(WEEKDAY($A21,2)&lt;6,OR($C21="Arbeit",$C21="Homeoffice")),$H$7,0)</f>
        <v>0</v>
      </c>
      <c r="I21" s="17" t="n">
        <f aca="false">G21-H21</f>
        <v>0</v>
      </c>
      <c r="J21" s="17" t="n">
        <f aca="false">J20+I21</f>
        <v>5</v>
      </c>
      <c r="K21" s="18"/>
    </row>
    <row r="22" customFormat="false" ht="16.5" hidden="false" customHeight="true" outlineLevel="0" collapsed="false">
      <c r="A22" s="12" t="n">
        <v>46153</v>
      </c>
      <c r="B22" s="13" t="str">
        <f aca="false">IFERROR(CHOOSE(WEEKDAY(A22,2),"Mo","Di","Mi","Do","Fr","Sa","So"),"")</f>
        <v>Mo</v>
      </c>
      <c r="C22" s="14" t="s">
        <v>4</v>
      </c>
      <c r="D22" s="15" t="n">
        <v>0.333333333333333</v>
      </c>
      <c r="E22" s="15" t="n">
        <v>0.791666666666667</v>
      </c>
      <c r="F22" s="15" t="n">
        <v>0.0416666666666667</v>
      </c>
      <c r="G22" s="16" t="n">
        <f aca="false">IF(OR($D22="",$E22=""),0,(MOD($E22-$D22,1)-IF($F22="",0,$F22))*24)</f>
        <v>10</v>
      </c>
      <c r="H22" s="16" t="n">
        <f aca="false">IF(AND(WEEKDAY($A22,2)&lt;6,OR($C22="Arbeit",$C22="Homeoffice")),$H$7,0)</f>
        <v>8</v>
      </c>
      <c r="I22" s="17" t="n">
        <f aca="false">G22-H22</f>
        <v>2</v>
      </c>
      <c r="J22" s="17" t="n">
        <f aca="false">J21+I22</f>
        <v>7</v>
      </c>
      <c r="K22" s="18"/>
    </row>
    <row r="23" customFormat="false" ht="16.5" hidden="false" customHeight="true" outlineLevel="0" collapsed="false">
      <c r="A23" s="12" t="n">
        <v>46154</v>
      </c>
      <c r="B23" s="13" t="str">
        <f aca="false">IFERROR(CHOOSE(WEEKDAY(A23,2),"Mo","Di","Mi","Do","Fr","Sa","So"),"")</f>
        <v>Di</v>
      </c>
      <c r="C23" s="14" t="s">
        <v>4</v>
      </c>
      <c r="D23" s="15" t="n">
        <v>0.333333333333333</v>
      </c>
      <c r="E23" s="15" t="n">
        <v>0.645833333333333</v>
      </c>
      <c r="F23" s="15" t="n">
        <v>0.0208333333333333</v>
      </c>
      <c r="G23" s="16" t="n">
        <f aca="false">IF(OR($D23="",$E23=""),0,(MOD($E23-$D23,1)-IF($F23="",0,$F23))*24)</f>
        <v>7</v>
      </c>
      <c r="H23" s="16" t="n">
        <f aca="false">IF(AND(WEEKDAY($A23,2)&lt;6,OR($C23="Arbeit",$C23="Homeoffice")),$H$7,0)</f>
        <v>8</v>
      </c>
      <c r="I23" s="17" t="n">
        <f aca="false">G23-H23</f>
        <v>-1</v>
      </c>
      <c r="J23" s="17" t="n">
        <f aca="false">J22+I23</f>
        <v>6</v>
      </c>
      <c r="K23" s="18"/>
    </row>
    <row r="24" customFormat="false" ht="16.5" hidden="false" customHeight="true" outlineLevel="0" collapsed="false">
      <c r="A24" s="12" t="n">
        <v>46155</v>
      </c>
      <c r="B24" s="13" t="str">
        <f aca="false">IFERROR(CHOOSE(WEEKDAY(A24,2),"Mo","Di","Mi","Do","Fr","Sa","So"),"")</f>
        <v>Mi</v>
      </c>
      <c r="C24" s="14" t="s">
        <v>7</v>
      </c>
      <c r="D24" s="15" t="n">
        <v>0.375</v>
      </c>
      <c r="E24" s="15" t="n">
        <v>0.729166666666667</v>
      </c>
      <c r="F24" s="15" t="n">
        <v>0.0208333333333333</v>
      </c>
      <c r="G24" s="16" t="n">
        <f aca="false">IF(OR($D24="",$E24=""),0,(MOD($E24-$D24,1)-IF($F24="",0,$F24))*24)</f>
        <v>8</v>
      </c>
      <c r="H24" s="16" t="n">
        <f aca="false">IF(AND(WEEKDAY($A24,2)&lt;6,OR($C24="Arbeit",$C24="Homeoffice")),$H$7,0)</f>
        <v>8</v>
      </c>
      <c r="I24" s="17" t="n">
        <f aca="false">G24-H24</f>
        <v>0</v>
      </c>
      <c r="J24" s="17" t="n">
        <f aca="false">J23+I24</f>
        <v>6</v>
      </c>
      <c r="K24" s="18" t="s">
        <v>37</v>
      </c>
    </row>
    <row r="25" customFormat="false" ht="16.5" hidden="false" customHeight="true" outlineLevel="0" collapsed="false">
      <c r="A25" s="12" t="n">
        <v>46156</v>
      </c>
      <c r="B25" s="13" t="str">
        <f aca="false">IFERROR(CHOOSE(WEEKDAY(A25,2),"Mo","Di","Mi","Do","Fr","Sa","So"),"")</f>
        <v>Do</v>
      </c>
      <c r="C25" s="14" t="s">
        <v>16</v>
      </c>
      <c r="D25" s="15"/>
      <c r="E25" s="15"/>
      <c r="F25" s="15"/>
      <c r="G25" s="16" t="n">
        <f aca="false">IF(OR($D25="",$E25=""),0,(MOD($E25-$D25,1)-IF($F25="",0,$F25))*24)</f>
        <v>0</v>
      </c>
      <c r="H25" s="16" t="n">
        <f aca="false">IF(AND(WEEKDAY($A25,2)&lt;6,OR($C25="Arbeit",$C25="Homeoffice")),$H$7,0)</f>
        <v>0</v>
      </c>
      <c r="I25" s="17" t="n">
        <f aca="false">G25-H25</f>
        <v>0</v>
      </c>
      <c r="J25" s="17" t="n">
        <f aca="false">J24+I25</f>
        <v>6</v>
      </c>
      <c r="K25" s="18" t="s">
        <v>39</v>
      </c>
    </row>
    <row r="26" customFormat="false" ht="16.5" hidden="false" customHeight="true" outlineLevel="0" collapsed="false">
      <c r="A26" s="12" t="n">
        <v>46157</v>
      </c>
      <c r="B26" s="13" t="str">
        <f aca="false">IFERROR(CHOOSE(WEEKDAY(A26,2),"Mo","Di","Mi","Do","Fr","Sa","So"),"")</f>
        <v>Fr</v>
      </c>
      <c r="C26" s="14" t="s">
        <v>4</v>
      </c>
      <c r="D26" s="15" t="n">
        <v>0.333333333333333</v>
      </c>
      <c r="E26" s="15" t="n">
        <v>0.6875</v>
      </c>
      <c r="F26" s="15" t="n">
        <v>0.0208333333333333</v>
      </c>
      <c r="G26" s="16" t="n">
        <f aca="false">IF(OR($D26="",$E26=""),0,(MOD($E26-$D26,1)-IF($F26="",0,$F26))*24)</f>
        <v>8</v>
      </c>
      <c r="H26" s="16" t="n">
        <f aca="false">IF(AND(WEEKDAY($A26,2)&lt;6,OR($C26="Arbeit",$C26="Homeoffice")),$H$7,0)</f>
        <v>8</v>
      </c>
      <c r="I26" s="17" t="n">
        <f aca="false">G26-H26</f>
        <v>0</v>
      </c>
      <c r="J26" s="17" t="n">
        <f aca="false">J25+I26</f>
        <v>6</v>
      </c>
      <c r="K26" s="18"/>
    </row>
    <row r="27" customFormat="false" ht="16.5" hidden="false" customHeight="true" outlineLevel="0" collapsed="false">
      <c r="A27" s="12" t="n">
        <v>46158</v>
      </c>
      <c r="B27" s="13" t="str">
        <f aca="false">IFERROR(CHOOSE(WEEKDAY(A27,2),"Mo","Di","Mi","Do","Fr","Sa","So"),"")</f>
        <v>Sa</v>
      </c>
      <c r="C27" s="14" t="s">
        <v>20</v>
      </c>
      <c r="D27" s="15"/>
      <c r="E27" s="15"/>
      <c r="F27" s="15"/>
      <c r="G27" s="16" t="n">
        <f aca="false">IF(OR($D27="",$E27=""),0,(MOD($E27-$D27,1)-IF($F27="",0,$F27))*24)</f>
        <v>0</v>
      </c>
      <c r="H27" s="16" t="n">
        <f aca="false">IF(AND(WEEKDAY($A27,2)&lt;6,OR($C27="Arbeit",$C27="Homeoffice")),$H$7,0)</f>
        <v>0</v>
      </c>
      <c r="I27" s="17" t="n">
        <f aca="false">G27-H27</f>
        <v>0</v>
      </c>
      <c r="J27" s="17" t="n">
        <f aca="false">J26+I27</f>
        <v>6</v>
      </c>
      <c r="K27" s="18"/>
    </row>
    <row r="28" customFormat="false" ht="16.5" hidden="false" customHeight="true" outlineLevel="0" collapsed="false">
      <c r="A28" s="12" t="n">
        <v>46159</v>
      </c>
      <c r="B28" s="13" t="str">
        <f aca="false">IFERROR(CHOOSE(WEEKDAY(A28,2),"Mo","Di","Mi","Do","Fr","Sa","So"),"")</f>
        <v>So</v>
      </c>
      <c r="C28" s="14" t="s">
        <v>20</v>
      </c>
      <c r="D28" s="15"/>
      <c r="E28" s="15"/>
      <c r="F28" s="15"/>
      <c r="G28" s="16" t="n">
        <f aca="false">IF(OR($D28="",$E28=""),0,(MOD($E28-$D28,1)-IF($F28="",0,$F28))*24)</f>
        <v>0</v>
      </c>
      <c r="H28" s="16" t="n">
        <f aca="false">IF(AND(WEEKDAY($A28,2)&lt;6,OR($C28="Arbeit",$C28="Homeoffice")),$H$7,0)</f>
        <v>0</v>
      </c>
      <c r="I28" s="17" t="n">
        <f aca="false">G28-H28</f>
        <v>0</v>
      </c>
      <c r="J28" s="17" t="n">
        <f aca="false">J27+I28</f>
        <v>6</v>
      </c>
      <c r="K28" s="18"/>
    </row>
    <row r="29" customFormat="false" ht="16.5" hidden="false" customHeight="true" outlineLevel="0" collapsed="false">
      <c r="A29" s="12" t="n">
        <v>46160</v>
      </c>
      <c r="B29" s="13" t="str">
        <f aca="false">IFERROR(CHOOSE(WEEKDAY(A29,2),"Mo","Di","Mi","Do","Fr","Sa","So"),"")</f>
        <v>Mo</v>
      </c>
      <c r="C29" s="14" t="s">
        <v>9</v>
      </c>
      <c r="D29" s="15"/>
      <c r="E29" s="15"/>
      <c r="F29" s="15"/>
      <c r="G29" s="16" t="n">
        <f aca="false">IF(OR($D29="",$E29=""),0,(MOD($E29-$D29,1)-IF($F29="",0,$F29))*24)</f>
        <v>0</v>
      </c>
      <c r="H29" s="16" t="n">
        <f aca="false">IF(AND(WEEKDAY($A29,2)&lt;6,OR($C29="Arbeit",$C29="Homeoffice")),$H$7,0)</f>
        <v>0</v>
      </c>
      <c r="I29" s="17" t="n">
        <f aca="false">G29-H29</f>
        <v>0</v>
      </c>
      <c r="J29" s="17" t="n">
        <f aca="false">J28+I29</f>
        <v>6</v>
      </c>
      <c r="K29" s="18" t="s">
        <v>40</v>
      </c>
    </row>
    <row r="30" customFormat="false" ht="16.5" hidden="false" customHeight="true" outlineLevel="0" collapsed="false">
      <c r="A30" s="12" t="n">
        <v>46161</v>
      </c>
      <c r="B30" s="13" t="str">
        <f aca="false">IFERROR(CHOOSE(WEEKDAY(A30,2),"Mo","Di","Mi","Do","Fr","Sa","So"),"")</f>
        <v>Di</v>
      </c>
      <c r="C30" s="14" t="s">
        <v>9</v>
      </c>
      <c r="D30" s="15"/>
      <c r="E30" s="15"/>
      <c r="F30" s="15"/>
      <c r="G30" s="16" t="n">
        <f aca="false">IF(OR($D30="",$E30=""),0,(MOD($E30-$D30,1)-IF($F30="",0,$F30))*24)</f>
        <v>0</v>
      </c>
      <c r="H30" s="16" t="n">
        <f aca="false">IF(AND(WEEKDAY($A30,2)&lt;6,OR($C30="Arbeit",$C30="Homeoffice")),$H$7,0)</f>
        <v>0</v>
      </c>
      <c r="I30" s="17" t="n">
        <f aca="false">G30-H30</f>
        <v>0</v>
      </c>
      <c r="J30" s="17" t="n">
        <f aca="false">J29+I30</f>
        <v>6</v>
      </c>
      <c r="K30" s="18" t="s">
        <v>40</v>
      </c>
    </row>
    <row r="31" customFormat="false" ht="16.5" hidden="false" customHeight="true" outlineLevel="0" collapsed="false">
      <c r="A31" s="12" t="n">
        <v>46162</v>
      </c>
      <c r="B31" s="13" t="str">
        <f aca="false">IFERROR(CHOOSE(WEEKDAY(A31,2),"Mo","Di","Mi","Do","Fr","Sa","So"),"")</f>
        <v>Mi</v>
      </c>
      <c r="C31" s="14" t="s">
        <v>9</v>
      </c>
      <c r="D31" s="15"/>
      <c r="E31" s="15"/>
      <c r="F31" s="15"/>
      <c r="G31" s="16" t="n">
        <f aca="false">IF(OR($D31="",$E31=""),0,(MOD($E31-$D31,1)-IF($F31="",0,$F31))*24)</f>
        <v>0</v>
      </c>
      <c r="H31" s="16" t="n">
        <f aca="false">IF(AND(WEEKDAY($A31,2)&lt;6,OR($C31="Arbeit",$C31="Homeoffice")),$H$7,0)</f>
        <v>0</v>
      </c>
      <c r="I31" s="17" t="n">
        <f aca="false">G31-H31</f>
        <v>0</v>
      </c>
      <c r="J31" s="17" t="n">
        <f aca="false">J30+I31</f>
        <v>6</v>
      </c>
      <c r="K31" s="18" t="s">
        <v>40</v>
      </c>
    </row>
    <row r="32" customFormat="false" ht="16.5" hidden="false" customHeight="true" outlineLevel="0" collapsed="false">
      <c r="A32" s="12" t="n">
        <v>46163</v>
      </c>
      <c r="B32" s="13" t="str">
        <f aca="false">IFERROR(CHOOSE(WEEKDAY(A32,2),"Mo","Di","Mi","Do","Fr","Sa","So"),"")</f>
        <v>Do</v>
      </c>
      <c r="C32" s="14" t="s">
        <v>7</v>
      </c>
      <c r="D32" s="15" t="n">
        <v>0.333333333333333</v>
      </c>
      <c r="E32" s="15" t="n">
        <v>0.75</v>
      </c>
      <c r="F32" s="15" t="n">
        <v>0.03125</v>
      </c>
      <c r="G32" s="16" t="n">
        <f aca="false">IF(OR($D32="",$E32=""),0,(MOD($E32-$D32,1)-IF($F32="",0,$F32))*24)</f>
        <v>9.25</v>
      </c>
      <c r="H32" s="16" t="n">
        <f aca="false">IF(AND(WEEKDAY($A32,2)&lt;6,OR($C32="Arbeit",$C32="Homeoffice")),$H$7,0)</f>
        <v>8</v>
      </c>
      <c r="I32" s="17" t="n">
        <f aca="false">G32-H32</f>
        <v>1.25</v>
      </c>
      <c r="J32" s="17" t="n">
        <f aca="false">J31+I32</f>
        <v>7.25</v>
      </c>
      <c r="K32" s="18" t="s">
        <v>37</v>
      </c>
    </row>
    <row r="33" customFormat="false" ht="16.5" hidden="false" customHeight="true" outlineLevel="0" collapsed="false">
      <c r="A33" s="12" t="n">
        <v>46164</v>
      </c>
      <c r="B33" s="13" t="str">
        <f aca="false">IFERROR(CHOOSE(WEEKDAY(A33,2),"Mo","Di","Mi","Do","Fr","Sa","So"),"")</f>
        <v>Fr</v>
      </c>
      <c r="C33" s="14" t="s">
        <v>4</v>
      </c>
      <c r="D33" s="15" t="n">
        <v>0.354166666666667</v>
      </c>
      <c r="E33" s="15" t="n">
        <v>0.6875</v>
      </c>
      <c r="F33" s="15" t="n">
        <v>0.0208333333333333</v>
      </c>
      <c r="G33" s="16" t="n">
        <f aca="false">IF(OR($D33="",$E33=""),0,(MOD($E33-$D33,1)-IF($F33="",0,$F33))*24)</f>
        <v>7.5</v>
      </c>
      <c r="H33" s="16" t="n">
        <f aca="false">IF(AND(WEEKDAY($A33,2)&lt;6,OR($C33="Arbeit",$C33="Homeoffice")),$H$7,0)</f>
        <v>8</v>
      </c>
      <c r="I33" s="17" t="n">
        <f aca="false">G33-H33</f>
        <v>-0.5</v>
      </c>
      <c r="J33" s="17" t="n">
        <f aca="false">J32+I33</f>
        <v>6.75</v>
      </c>
      <c r="K33" s="18"/>
    </row>
    <row r="34" customFormat="false" ht="16.5" hidden="false" customHeight="true" outlineLevel="0" collapsed="false">
      <c r="A34" s="12" t="n">
        <v>46165</v>
      </c>
      <c r="B34" s="13" t="str">
        <f aca="false">IFERROR(CHOOSE(WEEKDAY(A34,2),"Mo","Di","Mi","Do","Fr","Sa","So"),"")</f>
        <v>Sa</v>
      </c>
      <c r="C34" s="14" t="s">
        <v>20</v>
      </c>
      <c r="D34" s="15"/>
      <c r="E34" s="15"/>
      <c r="F34" s="15"/>
      <c r="G34" s="16" t="n">
        <f aca="false">IF(OR($D34="",$E34=""),0,(MOD($E34-$D34,1)-IF($F34="",0,$F34))*24)</f>
        <v>0</v>
      </c>
      <c r="H34" s="16" t="n">
        <f aca="false">IF(AND(WEEKDAY($A34,2)&lt;6,OR($C34="Arbeit",$C34="Homeoffice")),$H$7,0)</f>
        <v>0</v>
      </c>
      <c r="I34" s="17" t="n">
        <f aca="false">G34-H34</f>
        <v>0</v>
      </c>
      <c r="J34" s="17" t="n">
        <f aca="false">J33+I34</f>
        <v>6.75</v>
      </c>
      <c r="K34" s="18"/>
    </row>
    <row r="35" customFormat="false" ht="16.5" hidden="false" customHeight="true" outlineLevel="0" collapsed="false">
      <c r="A35" s="12" t="n">
        <v>46166</v>
      </c>
      <c r="B35" s="13" t="str">
        <f aca="false">IFERROR(CHOOSE(WEEKDAY(A35,2),"Mo","Di","Mi","Do","Fr","Sa","So"),"")</f>
        <v>So</v>
      </c>
      <c r="C35" s="14" t="s">
        <v>20</v>
      </c>
      <c r="D35" s="15"/>
      <c r="E35" s="15"/>
      <c r="F35" s="15"/>
      <c r="G35" s="16" t="n">
        <f aca="false">IF(OR($D35="",$E35=""),0,(MOD($E35-$D35,1)-IF($F35="",0,$F35))*24)</f>
        <v>0</v>
      </c>
      <c r="H35" s="16" t="n">
        <f aca="false">IF(AND(WEEKDAY($A35,2)&lt;6,OR($C35="Arbeit",$C35="Homeoffice")),$H$7,0)</f>
        <v>0</v>
      </c>
      <c r="I35" s="17" t="n">
        <f aca="false">G35-H35</f>
        <v>0</v>
      </c>
      <c r="J35" s="17" t="n">
        <f aca="false">J34+I35</f>
        <v>6.75</v>
      </c>
      <c r="K35" s="18"/>
    </row>
    <row r="36" customFormat="false" ht="16.5" hidden="false" customHeight="true" outlineLevel="0" collapsed="false">
      <c r="A36" s="12" t="n">
        <v>46167</v>
      </c>
      <c r="B36" s="13" t="str">
        <f aca="false">IFERROR(CHOOSE(WEEKDAY(A36,2),"Mo","Di","Mi","Do","Fr","Sa","So"),"")</f>
        <v>Mo</v>
      </c>
      <c r="C36" s="14" t="s">
        <v>16</v>
      </c>
      <c r="D36" s="15"/>
      <c r="E36" s="15"/>
      <c r="F36" s="15"/>
      <c r="G36" s="16" t="n">
        <f aca="false">IF(OR($D36="",$E36=""),0,(MOD($E36-$D36,1)-IF($F36="",0,$F36))*24)</f>
        <v>0</v>
      </c>
      <c r="H36" s="16" t="n">
        <f aca="false">IF(AND(WEEKDAY($A36,2)&lt;6,OR($C36="Arbeit",$C36="Homeoffice")),$H$7,0)</f>
        <v>0</v>
      </c>
      <c r="I36" s="17" t="n">
        <f aca="false">G36-H36</f>
        <v>0</v>
      </c>
      <c r="J36" s="17" t="n">
        <f aca="false">J35+I36</f>
        <v>6.75</v>
      </c>
      <c r="K36" s="18" t="s">
        <v>41</v>
      </c>
    </row>
    <row r="37" customFormat="false" ht="16.5" hidden="false" customHeight="true" outlineLevel="0" collapsed="false">
      <c r="A37" s="12" t="n">
        <v>46168</v>
      </c>
      <c r="B37" s="13" t="str">
        <f aca="false">IFERROR(CHOOSE(WEEKDAY(A37,2),"Mo","Di","Mi","Do","Fr","Sa","So"),"")</f>
        <v>Di</v>
      </c>
      <c r="C37" s="14" t="s">
        <v>4</v>
      </c>
      <c r="D37" s="15" t="n">
        <v>0.322916666666667</v>
      </c>
      <c r="E37" s="15" t="n">
        <v>0.71875</v>
      </c>
      <c r="F37" s="15" t="n">
        <v>0.03125</v>
      </c>
      <c r="G37" s="16" t="n">
        <f aca="false">IF(OR($D37="",$E37=""),0,(MOD($E37-$D37,1)-IF($F37="",0,$F37))*24)</f>
        <v>8.75</v>
      </c>
      <c r="H37" s="16" t="n">
        <f aca="false">IF(AND(WEEKDAY($A37,2)&lt;6,OR($C37="Arbeit",$C37="Homeoffice")),$H$7,0)</f>
        <v>8</v>
      </c>
      <c r="I37" s="17" t="n">
        <f aca="false">G37-H37</f>
        <v>0.75</v>
      </c>
      <c r="J37" s="17" t="n">
        <f aca="false">J36+I37</f>
        <v>7.5</v>
      </c>
      <c r="K37" s="18"/>
    </row>
    <row r="38" customFormat="false" ht="16.5" hidden="false" customHeight="true" outlineLevel="0" collapsed="false">
      <c r="A38" s="12" t="n">
        <v>46169</v>
      </c>
      <c r="B38" s="13" t="str">
        <f aca="false">IFERROR(CHOOSE(WEEKDAY(A38,2),"Mo","Di","Mi","Do","Fr","Sa","So"),"")</f>
        <v>Mi</v>
      </c>
      <c r="C38" s="14" t="s">
        <v>7</v>
      </c>
      <c r="D38" s="15" t="n">
        <v>0.333333333333333</v>
      </c>
      <c r="E38" s="15" t="n">
        <v>0.791666666666667</v>
      </c>
      <c r="F38" s="15" t="n">
        <v>0.0416666666666667</v>
      </c>
      <c r="G38" s="16" t="n">
        <f aca="false">IF(OR($D38="",$E38=""),0,(MOD($E38-$D38,1)-IF($F38="",0,$F38))*24)</f>
        <v>10</v>
      </c>
      <c r="H38" s="16" t="n">
        <f aca="false">IF(AND(WEEKDAY($A38,2)&lt;6,OR($C38="Arbeit",$C38="Homeoffice")),$H$7,0)</f>
        <v>8</v>
      </c>
      <c r="I38" s="17" t="n">
        <f aca="false">G38-H38</f>
        <v>2</v>
      </c>
      <c r="J38" s="17" t="n">
        <f aca="false">J37+I38</f>
        <v>9.5</v>
      </c>
      <c r="K38" s="18" t="s">
        <v>37</v>
      </c>
    </row>
    <row r="39" customFormat="false" ht="16.5" hidden="false" customHeight="true" outlineLevel="0" collapsed="false">
      <c r="A39" s="12" t="n">
        <v>46170</v>
      </c>
      <c r="B39" s="13" t="str">
        <f aca="false">IFERROR(CHOOSE(WEEKDAY(A39,2),"Mo","Di","Mi","Do","Fr","Sa","So"),"")</f>
        <v>Do</v>
      </c>
      <c r="C39" s="14" t="s">
        <v>4</v>
      </c>
      <c r="D39" s="15" t="n">
        <v>0.333333333333333</v>
      </c>
      <c r="E39" s="15" t="n">
        <v>0.645833333333333</v>
      </c>
      <c r="F39" s="15" t="n">
        <v>0.0208333333333333</v>
      </c>
      <c r="G39" s="16" t="n">
        <f aca="false">IF(OR($D39="",$E39=""),0,(MOD($E39-$D39,1)-IF($F39="",0,$F39))*24)</f>
        <v>7</v>
      </c>
      <c r="H39" s="16" t="n">
        <f aca="false">IF(AND(WEEKDAY($A39,2)&lt;6,OR($C39="Arbeit",$C39="Homeoffice")),$H$7,0)</f>
        <v>8</v>
      </c>
      <c r="I39" s="17" t="n">
        <f aca="false">G39-H39</f>
        <v>-1</v>
      </c>
      <c r="J39" s="17" t="n">
        <f aca="false">J38+I39</f>
        <v>8.5</v>
      </c>
      <c r="K39" s="18"/>
    </row>
    <row r="40" customFormat="false" ht="16.5" hidden="false" customHeight="true" outlineLevel="0" collapsed="false">
      <c r="A40" s="12" t="n">
        <v>46171</v>
      </c>
      <c r="B40" s="13" t="str">
        <f aca="false">IFERROR(CHOOSE(WEEKDAY(A40,2),"Mo","Di","Mi","Do","Fr","Sa","So"),"")</f>
        <v>Fr</v>
      </c>
      <c r="C40" s="14" t="s">
        <v>4</v>
      </c>
      <c r="D40" s="15" t="n">
        <v>0.375</v>
      </c>
      <c r="E40" s="15" t="n">
        <v>0.729166666666667</v>
      </c>
      <c r="F40" s="15" t="n">
        <v>0.0208333333333333</v>
      </c>
      <c r="G40" s="16" t="n">
        <f aca="false">IF(OR($D40="",$E40=""),0,(MOD($E40-$D40,1)-IF($F40="",0,$F40))*24)</f>
        <v>8</v>
      </c>
      <c r="H40" s="16" t="n">
        <f aca="false">IF(AND(WEEKDAY($A40,2)&lt;6,OR($C40="Arbeit",$C40="Homeoffice")),$H$7,0)</f>
        <v>8</v>
      </c>
      <c r="I40" s="17" t="n">
        <f aca="false">G40-H40</f>
        <v>0</v>
      </c>
      <c r="J40" s="17" t="n">
        <f aca="false">J39+I40</f>
        <v>8.5</v>
      </c>
      <c r="K40" s="18"/>
    </row>
    <row r="41" customFormat="false" ht="16.5" hidden="false" customHeight="true" outlineLevel="0" collapsed="false">
      <c r="A41" s="12" t="n">
        <v>46172</v>
      </c>
      <c r="B41" s="13" t="str">
        <f aca="false">IFERROR(CHOOSE(WEEKDAY(A41,2),"Mo","Di","Mi","Do","Fr","Sa","So"),"")</f>
        <v>Sa</v>
      </c>
      <c r="C41" s="14" t="s">
        <v>20</v>
      </c>
      <c r="D41" s="15"/>
      <c r="E41" s="15"/>
      <c r="F41" s="15"/>
      <c r="G41" s="16" t="n">
        <f aca="false">IF(OR($D41="",$E41=""),0,(MOD($E41-$D41,1)-IF($F41="",0,$F41))*24)</f>
        <v>0</v>
      </c>
      <c r="H41" s="16" t="n">
        <f aca="false">IF(AND(WEEKDAY($A41,2)&lt;6,OR($C41="Arbeit",$C41="Homeoffice")),$H$7,0)</f>
        <v>0</v>
      </c>
      <c r="I41" s="17" t="n">
        <f aca="false">G41-H41</f>
        <v>0</v>
      </c>
      <c r="J41" s="17" t="n">
        <f aca="false">J40+I41</f>
        <v>8.5</v>
      </c>
      <c r="K41" s="18"/>
    </row>
    <row r="42" customFormat="false" ht="16.5" hidden="false" customHeight="true" outlineLevel="0" collapsed="false">
      <c r="A42" s="12" t="n">
        <v>46173</v>
      </c>
      <c r="B42" s="13" t="str">
        <f aca="false">IFERROR(CHOOSE(WEEKDAY(A42,2),"Mo","Di","Mi","Do","Fr","Sa","So"),"")</f>
        <v>So</v>
      </c>
      <c r="C42" s="14" t="s">
        <v>20</v>
      </c>
      <c r="D42" s="15"/>
      <c r="E42" s="15"/>
      <c r="F42" s="15"/>
      <c r="G42" s="16" t="n">
        <f aca="false">IF(OR($D42="",$E42=""),0,(MOD($E42-$D42,1)-IF($F42="",0,$F42))*24)</f>
        <v>0</v>
      </c>
      <c r="H42" s="16" t="n">
        <f aca="false">IF(AND(WEEKDAY($A42,2)&lt;6,OR($C42="Arbeit",$C42="Homeoffice")),$H$7,0)</f>
        <v>0</v>
      </c>
      <c r="I42" s="17" t="n">
        <f aca="false">G42-H42</f>
        <v>0</v>
      </c>
      <c r="J42" s="17" t="n">
        <f aca="false">J41+I42</f>
        <v>8.5</v>
      </c>
      <c r="K42" s="18"/>
    </row>
    <row r="43" customFormat="false" ht="19.5" hidden="false" customHeight="true" outlineLevel="0" collapsed="false">
      <c r="A43" s="19" t="s">
        <v>42</v>
      </c>
      <c r="B43" s="19"/>
      <c r="C43" s="19"/>
      <c r="D43" s="19"/>
      <c r="E43" s="19"/>
      <c r="F43" s="19"/>
      <c r="G43" s="20" t="n">
        <f aca="false">SUM(G12:G42)</f>
        <v>117</v>
      </c>
      <c r="H43" s="20" t="n">
        <f aca="false">SUM(H12:H42)</f>
        <v>112</v>
      </c>
      <c r="I43" s="21" t="n">
        <f aca="false">SUM(I12:I42)</f>
        <v>5</v>
      </c>
      <c r="J43" s="21" t="n">
        <f aca="false">J42</f>
        <v>8.5</v>
      </c>
      <c r="K43" s="22"/>
    </row>
    <row r="44" customFormat="false" ht="7.5" hidden="false" customHeight="true" outlineLevel="0" collapsed="false"/>
    <row r="45" customFormat="false" ht="21.75" hidden="false" customHeight="true" outlineLevel="0" collapsed="false">
      <c r="A45" s="10" t="s">
        <v>43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customFormat="false" ht="15" hidden="false" customHeight="true" outlineLevel="0" collapsed="false">
      <c r="A46" s="23" t="s">
        <v>44</v>
      </c>
      <c r="C46" s="24" t="n">
        <f aca="false">G43</f>
        <v>117</v>
      </c>
      <c r="E46" s="23" t="s">
        <v>45</v>
      </c>
      <c r="G46" s="25" t="n">
        <f aca="false">COUNTIF($C$12:$C$42,"Arbeit")+COUNTIF($C$12:$C$42,"Homeoffice")</f>
        <v>14</v>
      </c>
      <c r="I46" s="26" t="s">
        <v>46</v>
      </c>
      <c r="J46" s="26"/>
      <c r="K46" s="26"/>
    </row>
    <row r="47" customFormat="false" ht="15" hidden="false" customHeight="false" outlineLevel="0" collapsed="false">
      <c r="A47" s="23" t="s">
        <v>47</v>
      </c>
      <c r="C47" s="24" t="n">
        <f aca="false">H43</f>
        <v>112</v>
      </c>
      <c r="E47" s="23" t="s">
        <v>48</v>
      </c>
      <c r="G47" s="25" t="n">
        <f aca="false">COUNTIF($C$12:$C$42,"Urlaub")</f>
        <v>3</v>
      </c>
      <c r="I47" s="26"/>
      <c r="J47" s="26"/>
      <c r="K47" s="26"/>
    </row>
    <row r="48" customFormat="false" ht="15" hidden="false" customHeight="false" outlineLevel="0" collapsed="false">
      <c r="A48" s="23" t="s">
        <v>49</v>
      </c>
      <c r="C48" s="27" t="n">
        <f aca="false">I43</f>
        <v>5</v>
      </c>
      <c r="E48" s="23" t="s">
        <v>50</v>
      </c>
      <c r="G48" s="25" t="n">
        <f aca="false">COUNTIF($C$12:$C$42,"Krankheit")</f>
        <v>1</v>
      </c>
      <c r="I48" s="26"/>
      <c r="J48" s="26"/>
      <c r="K48" s="26"/>
    </row>
    <row r="49" customFormat="false" ht="15" hidden="false" customHeight="false" outlineLevel="0" collapsed="false">
      <c r="A49" s="23" t="s">
        <v>51</v>
      </c>
      <c r="C49" s="27" t="n">
        <f aca="false">$H$8</f>
        <v>3.5</v>
      </c>
      <c r="E49" s="23" t="s">
        <v>52</v>
      </c>
      <c r="G49" s="25" t="n">
        <f aca="false">COUNTIF($C$12:$C$42,"Feiertag")</f>
        <v>3</v>
      </c>
      <c r="I49" s="26"/>
      <c r="J49" s="26"/>
      <c r="K49" s="26"/>
    </row>
    <row r="50" customFormat="false" ht="15" hidden="false" customHeight="false" outlineLevel="0" collapsed="false">
      <c r="A50" s="23" t="s">
        <v>53</v>
      </c>
      <c r="C50" s="28" t="n">
        <f aca="false">J43</f>
        <v>8.5</v>
      </c>
      <c r="E50" s="23" t="s">
        <v>54</v>
      </c>
      <c r="G50" s="29" t="s">
        <v>8</v>
      </c>
    </row>
    <row r="52" customFormat="false" ht="15" hidden="false" customHeight="false" outlineLevel="0" collapsed="false">
      <c r="A52" s="30"/>
      <c r="B52" s="30"/>
      <c r="C52" s="30"/>
      <c r="E52" s="30"/>
      <c r="F52" s="30"/>
      <c r="G52" s="30"/>
    </row>
    <row r="53" customFormat="false" ht="15" hidden="false" customHeight="false" outlineLevel="0" collapsed="false">
      <c r="A53" s="31" t="s">
        <v>55</v>
      </c>
      <c r="B53" s="31"/>
      <c r="C53" s="31"/>
      <c r="E53" s="31" t="s">
        <v>56</v>
      </c>
      <c r="F53" s="31"/>
      <c r="G53" s="31"/>
    </row>
    <row r="55" customFormat="false" ht="30" hidden="false" customHeight="true" outlineLevel="0" collapsed="false">
      <c r="A55" s="32" t="s">
        <v>57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</row>
  </sheetData>
  <mergeCells count="23">
    <mergeCell ref="A1:K1"/>
    <mergeCell ref="A2:K2"/>
    <mergeCell ref="A3:K3"/>
    <mergeCell ref="A4:K4"/>
    <mergeCell ref="A6:B6"/>
    <mergeCell ref="C6:D6"/>
    <mergeCell ref="F6:G6"/>
    <mergeCell ref="H6:I6"/>
    <mergeCell ref="A7:B7"/>
    <mergeCell ref="C7:D7"/>
    <mergeCell ref="F7:G7"/>
    <mergeCell ref="A8:B8"/>
    <mergeCell ref="C8:D8"/>
    <mergeCell ref="F8:G8"/>
    <mergeCell ref="A10:K10"/>
    <mergeCell ref="A43:F43"/>
    <mergeCell ref="A45:K45"/>
    <mergeCell ref="I46:K49"/>
    <mergeCell ref="A52:C52"/>
    <mergeCell ref="E52:G52"/>
    <mergeCell ref="A53:C53"/>
    <mergeCell ref="E53:G53"/>
    <mergeCell ref="A55:K55"/>
  </mergeCells>
  <conditionalFormatting sqref="A12:K42">
    <cfRule type="expression" priority="2" aboveAverage="0" equalAverage="0" bottom="0" percent="0" rank="0" text="" dxfId="0">
      <formula>WEEKDAY($A12,2)&gt;5</formula>
    </cfRule>
    <cfRule type="expression" priority="3" aboveAverage="0" equalAverage="0" bottom="0" percent="0" rank="0" text="" dxfId="1">
      <formula>OR($C12="Urlaub",$C12="Krankheit",$C12="Feiertag")</formula>
    </cfRule>
  </conditionalFormatting>
  <conditionalFormatting sqref="I12:I42">
    <cfRule type="cellIs" priority="4" operator="greaterThan" aboveAverage="0" equalAverage="0" bottom="0" percent="0" rank="0" text="" dxfId="2">
      <formula>0</formula>
    </cfRule>
    <cfRule type="cellIs" priority="5" operator="lessThan" aboveAverage="0" equalAverage="0" bottom="0" percent="0" rank="0" text="" dxfId="3">
      <formula>0</formula>
    </cfRule>
  </conditionalFormatting>
  <conditionalFormatting sqref="J12:J42">
    <cfRule type="cellIs" priority="6" operator="greaterThan" aboveAverage="0" equalAverage="0" bottom="0" percent="0" rank="0" text="" dxfId="2">
      <formula>0</formula>
    </cfRule>
    <cfRule type="cellIs" priority="7" operator="lessThan" aboveAverage="0" equalAverage="0" bottom="0" percent="0" rank="0" text="" dxfId="3">
      <formula>0</formula>
    </cfRule>
  </conditionalFormatting>
  <dataValidations count="2">
    <dataValidation allowBlank="true" error="Bitte einen Tagestyp aus der Liste wählen." errorStyle="stop" errorTitle="Ungültige Eingabe" operator="between" showDropDown="false" showErrorMessage="false" showInputMessage="false" sqref="C12:C42" type="list">
      <formula1>$N$2:$N$7</formula1>
      <formula2>0</formula2>
    </dataValidation>
    <dataValidation allowBlank="true" errorStyle="stop" operator="between" showDropDown="false" showErrorMessage="false" showInputMessage="false" sqref="G50" type="list">
      <formula1>$O$2:$O$4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2026-08-20T08:46:49Z</dcterms:created>
  <dc:creator>openpyxl</dc:creator>
  <dc:description/>
  <dc:language>en-US</dc:language>
  <cp:lastModifiedBy/>
  <dcterms:modified xsi:type="dcterms:W3CDTF">2026-08-20T08:46:49Z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