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8CFF6B4F-34BA-4BD6-AA88-81C1EA291664}" xr6:coauthVersionLast="47" xr6:coauthVersionMax="47" xr10:uidLastSave="{00000000-0000-0000-0000-000000000000}"/>
  <bookViews>
    <workbookView xWindow="3120" yWindow="2700" windowWidth="25500" windowHeight="13500" tabRatio="500" xr2:uid="{00000000-000D-0000-FFFF-FFFF00000000}"/>
  </bookViews>
  <sheets>
    <sheet name="Übersicht" sheetId="1" r:id="rId1"/>
    <sheet name="Einkünfte" sheetId="2" r:id="rId2"/>
    <sheet name="Werbungskosten" sheetId="3" r:id="rId3"/>
    <sheet name="Sonderausgaben" sheetId="4" r:id="rId4"/>
    <sheet name="Anleitung" sheetId="5" r:id="rId5"/>
  </sheets>
  <definedNames>
    <definedName name="_xlnm.Print_Area" localSheetId="4">Anleitung!$A$1:$D$28</definedName>
    <definedName name="_xlnm.Print_Area" localSheetId="1">Einkünfte!$A$1:$I$29</definedName>
    <definedName name="_xlnm.Print_Area" localSheetId="3">Sonderausgaben!$A$1:$H$23</definedName>
    <definedName name="_xlnm.Print_Area" localSheetId="0">Übersicht!$A$1:$H$35</definedName>
    <definedName name="_xlnm.Print_Area" localSheetId="2">Werbungskosten!$A$1:$H$30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4" l="1"/>
  <c r="G21" i="4"/>
  <c r="G20" i="4"/>
  <c r="G23" i="4" s="1"/>
  <c r="F30" i="1" s="1"/>
  <c r="F16" i="4"/>
  <c r="B15" i="4"/>
  <c r="B14" i="4"/>
  <c r="B13" i="4"/>
  <c r="B12" i="4"/>
  <c r="B11" i="4"/>
  <c r="B10" i="4"/>
  <c r="F28" i="3"/>
  <c r="F25" i="3"/>
  <c r="F22" i="3"/>
  <c r="F26" i="3" s="1"/>
  <c r="B21" i="3"/>
  <c r="B20" i="3"/>
  <c r="B19" i="3"/>
  <c r="B18" i="3"/>
  <c r="B17" i="3"/>
  <c r="B16" i="3"/>
  <c r="F8" i="3"/>
  <c r="F28" i="2"/>
  <c r="F27" i="2"/>
  <c r="F26" i="2"/>
  <c r="F25" i="2"/>
  <c r="F24" i="2"/>
  <c r="F23" i="2"/>
  <c r="G19" i="2"/>
  <c r="F32" i="1" s="1"/>
  <c r="F19" i="2"/>
  <c r="F24" i="1" s="1"/>
  <c r="B18" i="2"/>
  <c r="B17" i="2"/>
  <c r="B16" i="2"/>
  <c r="B15" i="2"/>
  <c r="B14" i="2"/>
  <c r="B13" i="2"/>
  <c r="B12" i="2"/>
  <c r="B11" i="2"/>
  <c r="B10" i="2"/>
  <c r="B9" i="2"/>
  <c r="B8" i="2"/>
  <c r="F27" i="1"/>
  <c r="F27" i="3" l="1"/>
  <c r="F29" i="3" s="1"/>
  <c r="F25" i="1" s="1"/>
  <c r="F26" i="1"/>
  <c r="F28" i="1" s="1"/>
  <c r="J29" i="1" s="1"/>
  <c r="J30" i="1" s="1"/>
  <c r="F29" i="1" s="1"/>
  <c r="F31" i="1" s="1"/>
  <c r="F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15" authorId="0" shapeId="0" xr:uid="{00000000-0006-0000-0000-000001000000}">
      <text>
        <r>
          <rPr>
            <sz val="10"/>
            <rFont val="Arial"/>
            <family val="2"/>
          </rPr>
          <t>Gesetzlicher Grundfreibetrag 2026 nach § 32a EStG. Bei Zusammenveranlagung gilt der doppelte Betrag.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28" authorId="0" shapeId="0" xr:uid="{00000000-0006-0000-0200-000001000000}">
      <text>
        <r>
          <rPr>
            <sz val="10"/>
            <rFont val="Arial"/>
            <family val="2"/>
          </rPr>
          <t>Das Finanzamt berücksichtigt automatisch mindestens den Arbeitnehmer-Pauschbetrag von 1.230 €. Eigene Werbungskosten lohnen sich nur, wenn sie darüber liegen.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G20" authorId="0" shapeId="0" xr:uid="{00000000-0006-0000-0300-000001000000}">
      <text>
        <r>
          <rPr>
            <sz val="10"/>
            <rFont val="Arial"/>
            <family val="2"/>
          </rPr>
          <t>Höchstbetrag der Ermäßigung: 4.000 € pro Jahr.</t>
        </r>
      </text>
    </comment>
    <comment ref="G21" authorId="0" shapeId="0" xr:uid="{00000000-0006-0000-0300-000002000000}">
      <text>
        <r>
          <rPr>
            <sz val="10"/>
            <rFont val="Arial"/>
            <family val="2"/>
          </rPr>
          <t>Höchstbetrag der Ermäßigung: 1.200 € pro Jahr.</t>
        </r>
      </text>
    </comment>
    <comment ref="G22" authorId="0" shapeId="0" xr:uid="{00000000-0006-0000-0300-000003000000}">
      <text>
        <r>
          <rPr>
            <sz val="10"/>
            <rFont val="Arial"/>
            <family val="2"/>
          </rPr>
          <t>Höchstbetrag der Ermäßigung: 510 € pro Jahr.</t>
        </r>
      </text>
    </comment>
  </commentList>
</comments>
</file>

<file path=xl/sharedStrings.xml><?xml version="1.0" encoding="utf-8"?>
<sst xmlns="http://schemas.openxmlformats.org/spreadsheetml/2006/main" count="169" uniqueCount="152">
  <si>
    <t>STEUERERKLÄRUNG 2026</t>
  </si>
  <si>
    <t>Private Einkommensteuererklärung · Vorbereitung, Erfassung und Übersicht</t>
  </si>
  <si>
    <t>Veranlagungszeitraum 01.01.2026 – 31.12.2026</t>
  </si>
  <si>
    <t>1  ·  Stammdaten der steuerpflichtigen Person</t>
  </si>
  <si>
    <t>Name, Vorname</t>
  </si>
  <si>
    <t>Brandt, Lena</t>
  </si>
  <si>
    <t>Steuer-Identifikationsnr.</t>
  </si>
  <si>
    <t>52 745 918 336</t>
  </si>
  <si>
    <t>Anschrift</t>
  </si>
  <si>
    <t>Ahornweg 12, 40123 Düsseldorf</t>
  </si>
  <si>
    <t>Zuständiges Finanzamt</t>
  </si>
  <si>
    <t>Finanzamt Düsseldorf-Süd</t>
  </si>
  <si>
    <t>Veranlagungsart</t>
  </si>
  <si>
    <t>Einzelveranlagung</t>
  </si>
  <si>
    <t>Steuerklasse</t>
  </si>
  <si>
    <t>I</t>
  </si>
  <si>
    <t>2  ·  Steuerliche Eckwerte 2026  (Referenz, gesetzlich)</t>
  </si>
  <si>
    <t>Grundfreibetrag – Einzelveranlagung</t>
  </si>
  <si>
    <t>Grundfreibetrag – Zusammenveranlagung</t>
  </si>
  <si>
    <t>Arbeitnehmer-Pauschbetrag (Werbungskosten)</t>
  </si>
  <si>
    <t>Entfernungspauschale je km (ab 1. km)</t>
  </si>
  <si>
    <t>Sparer-Pauschbetrag (ledig / zusammen)</t>
  </si>
  <si>
    <t>1.000 € / 2.000 €</t>
  </si>
  <si>
    <t>Sonderausgaben-Pauschbetrag (ledig)</t>
  </si>
  <si>
    <t>3  ·  Zusammenfassung &amp; unverbindliche Steuer-Tendenz</t>
  </si>
  <si>
    <t>Position</t>
  </si>
  <si>
    <t>Betrag</t>
  </si>
  <si>
    <t>Summe der Einkünfte</t>
  </si>
  <si>
    <t>– Anzusetzende Werbungskosten</t>
  </si>
  <si>
    <t xml:space="preserve"> =  Gesamtbetrag der Einkünfte</t>
  </si>
  <si>
    <t>– Sonderausgaben</t>
  </si>
  <si>
    <t xml:space="preserve"> =  Zu versteuerndes Einkommen (zvE)</t>
  </si>
  <si>
    <t>Einkommensteuer (Schätzung § 32a)</t>
  </si>
  <si>
    <t>– Steuerermäßigung § 35a</t>
  </si>
  <si>
    <t xml:space="preserve"> =  Voraussichtliche Steuer</t>
  </si>
  <si>
    <t>– Bereits einbehaltene Steuer</t>
  </si>
  <si>
    <t xml:space="preserve"> =  Tendenz  (+ Erstattung / – Nachzahlung)</t>
  </si>
  <si>
    <t>Hinweis: Die Steuer-Tendenz ist eine vereinfachte Schätzung nach § 32a EStG (Grund-/Splittingtarif). Kapitalerträge (Abgeltungsteuer), Progressionsvorbehalt, außergewöhnliche Belastungen und Freibeträge für Kinder sind nicht abgebildet. Keine Steuerberatung – alle Angaben ohne Gewähr.</t>
  </si>
  <si>
    <t>EINKÜNFTE</t>
  </si>
  <si>
    <t>Alle Einnahmen des Jahres 2026 – nach Einkunftsart erfassen</t>
  </si>
  <si>
    <t>Nr.</t>
  </si>
  <si>
    <t>Datum</t>
  </si>
  <si>
    <t>Einkunftsart</t>
  </si>
  <si>
    <t>Beschreibung / Quelle</t>
  </si>
  <si>
    <t>Bruttobetrag</t>
  </si>
  <si>
    <t>einbeh. Steuer</t>
  </si>
  <si>
    <t>Beleg-Nr.</t>
  </si>
  <si>
    <t>Bruttoarbeitslohn</t>
  </si>
  <si>
    <t>Arbeitgeber – Jahresbruttolohn</t>
  </si>
  <si>
    <t>LStB-01</t>
  </si>
  <si>
    <t>Selbständig / Gewerbe</t>
  </si>
  <si>
    <t>Nebentätigkeit / Honorar</t>
  </si>
  <si>
    <t>HN-07</t>
  </si>
  <si>
    <t>Kapitalerträge</t>
  </si>
  <si>
    <t>Zinsen &amp; Dividenden (Jahressumme)</t>
  </si>
  <si>
    <t>KAP-02</t>
  </si>
  <si>
    <t>Summe</t>
  </si>
  <si>
    <t>Aufschlüsselung nach Einkunftsart</t>
  </si>
  <si>
    <t>Summe brutto</t>
  </si>
  <si>
    <t>Renten / Pensionen</t>
  </si>
  <si>
    <t>Vermietung &amp; Verpachtung</t>
  </si>
  <si>
    <t>Sonstige Einkünfte</t>
  </si>
  <si>
    <t>WERBUNGSKOSTEN</t>
  </si>
  <si>
    <t>Beruflich veranlasste Ausgaben – § 9 EStG</t>
  </si>
  <si>
    <t>A  ·  Entfernungspauschale (Pendlerpauschale)</t>
  </si>
  <si>
    <t>Arbeitstage im Jahr</t>
  </si>
  <si>
    <t>Entfernung einfache Strecke</t>
  </si>
  <si>
    <t>Pauschale je Kilometer (2026)</t>
  </si>
  <si>
    <t xml:space="preserve"> =  Entfernungspauschale gesamt</t>
  </si>
  <si>
    <t>B  ·  Weitere Werbungskosten</t>
  </si>
  <si>
    <t>Kategorie</t>
  </si>
  <si>
    <t>Beschreibung</t>
  </si>
  <si>
    <t>Arbeitsmittel</t>
  </si>
  <si>
    <t>Notebook (beruflich genutzt)</t>
  </si>
  <si>
    <t>WK-11</t>
  </si>
  <si>
    <t>Fortbildung</t>
  </si>
  <si>
    <t>Fachseminar Projektmanagement</t>
  </si>
  <si>
    <t>WK-12</t>
  </si>
  <si>
    <t>Fachliteratur</t>
  </si>
  <si>
    <t>Fachbücher &amp; Abonnement</t>
  </si>
  <si>
    <t>WK-13</t>
  </si>
  <si>
    <t>Gewerkschaftsbeitrag</t>
  </si>
  <si>
    <t>Jahresbeitrag Berufsverband</t>
  </si>
  <si>
    <t>WK-14</t>
  </si>
  <si>
    <t>Summe weitere Werbungskosten</t>
  </si>
  <si>
    <t>C  ·  Anzusetzende Werbungskosten</t>
  </si>
  <si>
    <t>Entfernungspauschale (Abschnitt A)</t>
  </si>
  <si>
    <t>Weitere Werbungskosten (Abschnitt B)</t>
  </si>
  <si>
    <t>Werbungskosten tatsächlich (Summe)</t>
  </si>
  <si>
    <t>Arbeitnehmer-Pauschbetrag 2026</t>
  </si>
  <si>
    <t>Anzusetzen (höherer Wert)</t>
  </si>
  <si>
    <t>SONDERAUSGABEN &amp; HAUSHALTSNAHE LEISTUNGEN</t>
  </si>
  <si>
    <t>Vorsorge, Spenden, Kirchensteuer und Steuerermäßigung nach § 35a EStG</t>
  </si>
  <si>
    <t>A  ·  Sonderausgaben</t>
  </si>
  <si>
    <t>Vorsorgeaufwendungen</t>
  </si>
  <si>
    <t>Kranken-, Pflege- &amp; Rentenvers. (AN-Anteil)</t>
  </si>
  <si>
    <t>SO-21</t>
  </si>
  <si>
    <t>Kirchensteuer</t>
  </si>
  <si>
    <t>Gezahlte Kirchensteuer</t>
  </si>
  <si>
    <t>SO-22</t>
  </si>
  <si>
    <t>Spenden &amp; Beiträge</t>
  </si>
  <si>
    <t>Spende gemeinnütziger Verein</t>
  </si>
  <si>
    <t>SO-23</t>
  </si>
  <si>
    <t>Riester / Rürup</t>
  </si>
  <si>
    <t>Altersvorsorgebeiträge</t>
  </si>
  <si>
    <t>SO-24</t>
  </si>
  <si>
    <t>Summe Sonderausgaben</t>
  </si>
  <si>
    <t>B  ·  Haushaltsnahe Leistungen – Steuerermäßigung § 35a EStG</t>
  </si>
  <si>
    <t>Leistungsart</t>
  </si>
  <si>
    <t>Arbeitskosten (Lohn)</t>
  </si>
  <si>
    <t>Satz</t>
  </si>
  <si>
    <t>Ermäßigung</t>
  </si>
  <si>
    <t>Haushaltsnahe Dienstleistungen</t>
  </si>
  <si>
    <t>Handwerkerleistungen</t>
  </si>
  <si>
    <t>Haushaltsnahe Beschäftigung (Minijob)</t>
  </si>
  <si>
    <t xml:space="preserve"> =  Summe Steuerermäßigung § 35a</t>
  </si>
  <si>
    <t>ANLEITUNG &amp; HINWEISE</t>
  </si>
  <si>
    <t>So nutzen Sie die Vorlage – Schritt für Schritt</t>
  </si>
  <si>
    <t>Legende der Zellenfarben</t>
  </si>
  <si>
    <t>Eingabefeld</t>
  </si>
  <si>
    <t>Hier tragen Sie Ihre eigenen Werte ein.</t>
  </si>
  <si>
    <t>Berechnetes Feld</t>
  </si>
  <si>
    <t>Wird automatisch per Formel ermittelt – nicht überschreiben.</t>
  </si>
  <si>
    <t>Ergebniszeile</t>
  </si>
  <si>
    <t>Zwischen- und Endsummen der jeweiligen Auswertung.</t>
  </si>
  <si>
    <t>Überschrift</t>
  </si>
  <si>
    <t>Titel- und Abschnittsbänder zur Orientierung.</t>
  </si>
  <si>
    <t>In fünf Schritten zur fertigen Übersicht</t>
  </si>
  <si>
    <t>1 · Stammdaten</t>
  </si>
  <si>
    <t>Im Blatt „Übersicht“ Name, Steuer-ID, Finanzamt und Veranlagungsart eintragen. Die Veranlagungsart steuert die Steuerschätzung (Grund- oder Splittingtarif).</t>
  </si>
  <si>
    <t>2 · Einkünfte</t>
  </si>
  <si>
    <t>Im Blatt „Einkünfte“ alle Einnahmen mit Einkunftsart, Bruttobetrag und bereits einbehaltener Steuer erfassen. Die Aufschlüsselung summiert je Kategorie.</t>
  </si>
  <si>
    <t>3 · Werbungskosten</t>
  </si>
  <si>
    <t>Zuerst die Entfernungspauschale (Arbeitstage × Kilometer × 0,38 €), dann weitere berufliche Kosten. Angesetzt wird automatisch der höhere Wert gegenüber dem Pauschbetrag.</t>
  </si>
  <si>
    <t>4 · Sonderausgaben</t>
  </si>
  <si>
    <t>Vorsorge, Kirchensteuer und Spenden erfassen. Haushaltsnahe Dienstleistungen und Handwerkerleistungen ergeben eine direkte Steuerermäßigung nach § 35a.</t>
  </si>
  <si>
    <t>5 · Übersicht prüfen</t>
  </si>
  <si>
    <t>Die Zusammenfassung zeigt zvE, geschätzte Steuer und die Tendenz (Erstattung oder Nachzahlung). Werte vor der Übernahme ins amtliche Formular gegenprüfen.</t>
  </si>
  <si>
    <t>Wichtige Werte 2026 (Referenz)</t>
  </si>
  <si>
    <t>Grundfreibetrag (ledig / zusammen)</t>
  </si>
  <si>
    <t>12.348 € / 24.696 €</t>
  </si>
  <si>
    <t>Arbeitnehmer-Pauschbetrag</t>
  </si>
  <si>
    <t>1.230 €</t>
  </si>
  <si>
    <t>0,38 €</t>
  </si>
  <si>
    <t>§ 35a: Haushaltsnahe Dienstleistungen</t>
  </si>
  <si>
    <t>20 %, höchstens 4.000 €</t>
  </si>
  <si>
    <t>§ 35a: Handwerkerleistungen</t>
  </si>
  <si>
    <t>20 %, höchstens 1.200 €</t>
  </si>
  <si>
    <t>Spitzensteuersatz / Reichensteuer</t>
  </si>
  <si>
    <t>42 % / 45 %</t>
  </si>
  <si>
    <t>Haftungsausschluss</t>
  </si>
  <si>
    <t>Diese Vorlage dient ausschließlich der privaten Vorbereitung und Übersicht. Die enthaltenen Beträge sind Beispielwerte und frei überschreibbar. Die Steuer-Schätzung ist unverbindlich und ersetzt weder das amtliche Steuerformular (ELSTER) noch eine steuerliche Beratung. Für die Richtigkeit und Vollständigkeit wird keine Haftung übernommen – alle Angaben ohne Gewähr. Maßgeblich sind stets die gesetzlichen Regelungen und der Bescheid des Finanzamts.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</si>
</sst>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€&quot;"/>
    <numFmt numFmtId="165" formatCode="0.00&quot; €&quot;"/>
    <numFmt numFmtId="166" formatCode="#,##0.00&quot; €&quot;"/>
    <numFmt numFmtId="167" formatCode="dd\.mm\.yyyy"/>
    <numFmt numFmtId="168" formatCode="#,##0&quot; km&quot;"/>
    <numFmt numFmtId="169" formatCode="0.0%"/>
  </numFmts>
  <fonts count="16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FFFFFF"/>
      <name val="Calibri"/>
      <charset val="1"/>
    </font>
    <font>
      <i/>
      <sz val="10"/>
      <color rgb="FF34546E"/>
      <name val="Calibri"/>
      <charset val="1"/>
    </font>
    <font>
      <b/>
      <sz val="12"/>
      <color rgb="FFFFFFFF"/>
      <name val="Calibri"/>
      <charset val="1"/>
    </font>
    <font>
      <b/>
      <sz val="11"/>
      <color rgb="FF1F2A36"/>
      <name val="Calibri"/>
      <charset val="1"/>
    </font>
    <font>
      <sz val="11"/>
      <color rgb="FF1F4E79"/>
      <name val="Calibri"/>
      <charset val="1"/>
    </font>
    <font>
      <sz val="11"/>
      <color rgb="FF1F2A36"/>
      <name val="Calibri"/>
      <charset val="1"/>
    </font>
    <font>
      <b/>
      <sz val="11"/>
      <color rgb="FF1F3B57"/>
      <name val="Calibri"/>
      <charset val="1"/>
    </font>
    <font>
      <b/>
      <sz val="11"/>
      <color rgb="FFFFFFFF"/>
      <name val="Calibri"/>
      <charset val="1"/>
    </font>
    <font>
      <b/>
      <sz val="11"/>
      <color rgb="FFB7791F"/>
      <name val="Calibri"/>
      <charset val="1"/>
    </font>
    <font>
      <sz val="9"/>
      <color rgb="FF9AA7B2"/>
      <name val="Calibri"/>
      <charset val="1"/>
    </font>
    <font>
      <b/>
      <sz val="12"/>
      <color rgb="FFB7791F"/>
      <name val="Calibri"/>
      <charset val="1"/>
    </font>
    <font>
      <i/>
      <sz val="9"/>
      <color rgb="FF34546E"/>
      <name val="Calibri"/>
      <charset val="1"/>
    </font>
    <font>
      <sz val="10"/>
      <name val="Arial"/>
      <family val="2"/>
    </font>
    <font>
      <b/>
      <sz val="11"/>
      <color rgb="FF1F4E79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5293D"/>
        <bgColor rgb="FF1F2A36"/>
      </patternFill>
    </fill>
    <fill>
      <patternFill patternType="solid">
        <fgColor rgb="FF1F3B57"/>
        <bgColor rgb="FF1F2A36"/>
      </patternFill>
    </fill>
    <fill>
      <patternFill patternType="solid">
        <fgColor rgb="FF34546E"/>
        <bgColor rgb="FF1F4E79"/>
      </patternFill>
    </fill>
    <fill>
      <patternFill patternType="solid">
        <fgColor rgb="FFE8EEF3"/>
        <bgColor rgb="FFEAF0F5"/>
      </patternFill>
    </fill>
    <fill>
      <patternFill patternType="solid">
        <fgColor rgb="FFFDF5E3"/>
        <bgColor rgb="FFFBF1DC"/>
      </patternFill>
    </fill>
    <fill>
      <patternFill patternType="solid">
        <fgColor rgb="FFFFFFFF"/>
        <bgColor rgb="FFF5F8FA"/>
      </patternFill>
    </fill>
    <fill>
      <patternFill patternType="solid">
        <fgColor rgb="FFF5F8FA"/>
        <bgColor rgb="FFFFFFFF"/>
      </patternFill>
    </fill>
    <fill>
      <patternFill patternType="solid">
        <fgColor rgb="FFEAF0F5"/>
        <bgColor rgb="FFE8EEF3"/>
      </patternFill>
    </fill>
    <fill>
      <patternFill patternType="solid">
        <fgColor rgb="FFFBF1DC"/>
        <bgColor rgb="FFFDF5E3"/>
      </patternFill>
    </fill>
  </fills>
  <borders count="4">
    <border>
      <left/>
      <right/>
      <top/>
      <bottom/>
      <diagonal/>
    </border>
    <border>
      <left style="thin">
        <color rgb="FFC7D2DC"/>
      </left>
      <right style="thin">
        <color rgb="FFC7D2DC"/>
      </right>
      <top style="thin">
        <color rgb="FFC7D2DC"/>
      </top>
      <bottom style="thin">
        <color rgb="FFC7D2DC"/>
      </bottom>
      <diagonal/>
    </border>
    <border>
      <left style="thin">
        <color rgb="FFC7D2DC"/>
      </left>
      <right style="thin">
        <color rgb="FFC7D2DC"/>
      </right>
      <top style="medium">
        <color rgb="FFB7791F"/>
      </top>
      <bottom style="thin">
        <color rgb="FFC7D2DC"/>
      </bottom>
      <diagonal/>
    </border>
    <border>
      <left style="thin">
        <color rgb="FFC7D2DC"/>
      </left>
      <right/>
      <top style="thin">
        <color rgb="FFC7D2DC"/>
      </top>
      <bottom style="thin">
        <color rgb="FFC7D2DC"/>
      </bottom>
      <diagonal/>
    </border>
  </borders>
  <cellStyleXfs count="1">
    <xf numFmtId="0" fontId="0" fillId="0" borderId="0"/>
  </cellStyleXfs>
  <cellXfs count="67">
    <xf numFmtId="0" fontId="0" fillId="0" borderId="0" xfId="0"/>
    <xf numFmtId="166" fontId="7" fillId="8" borderId="1" xfId="0" applyNumberFormat="1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right" vertical="center"/>
    </xf>
    <xf numFmtId="165" fontId="8" fillId="7" borderId="1" xfId="0" applyNumberFormat="1" applyFont="1" applyFill="1" applyBorder="1" applyAlignment="1">
      <alignment horizontal="right" vertical="center"/>
    </xf>
    <xf numFmtId="164" fontId="8" fillId="7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166" fontId="7" fillId="8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left" vertical="center"/>
    </xf>
    <xf numFmtId="166" fontId="7" fillId="7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167" fontId="6" fillId="6" borderId="1" xfId="0" applyNumberFormat="1" applyFont="1" applyFill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67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166" fontId="7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166" fontId="10" fillId="9" borderId="1" xfId="0" applyNumberFormat="1" applyFont="1" applyFill="1" applyBorder="1" applyAlignment="1">
      <alignment horizontal="right" vertical="center"/>
    </xf>
    <xf numFmtId="166" fontId="9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166" fontId="5" fillId="8" borderId="1" xfId="0" applyNumberFormat="1" applyFont="1" applyFill="1" applyBorder="1" applyAlignment="1">
      <alignment horizontal="right" vertical="center"/>
    </xf>
    <xf numFmtId="0" fontId="7" fillId="9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169" fontId="7" fillId="7" borderId="1" xfId="0" applyNumberFormat="1" applyFont="1" applyFill="1" applyBorder="1" applyAlignment="1">
      <alignment horizontal="center" vertical="center"/>
    </xf>
    <xf numFmtId="169" fontId="7" fillId="8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166" fontId="7" fillId="7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166" fontId="5" fillId="8" borderId="2" xfId="0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left" vertical="center"/>
    </xf>
    <xf numFmtId="166" fontId="10" fillId="9" borderId="2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166" fontId="5" fillId="7" borderId="2" xfId="0" applyNumberFormat="1" applyFont="1" applyFill="1" applyBorder="1" applyAlignment="1">
      <alignment horizontal="right" vertical="center"/>
    </xf>
    <xf numFmtId="166" fontId="12" fillId="9" borderId="2" xfId="0" applyNumberFormat="1" applyFont="1" applyFill="1" applyBorder="1" applyAlignment="1">
      <alignment horizontal="right" vertical="center"/>
    </xf>
    <xf numFmtId="0" fontId="13" fillId="7" borderId="0" xfId="0" applyFont="1" applyFill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right" vertical="center"/>
    </xf>
    <xf numFmtId="1" fontId="15" fillId="6" borderId="1" xfId="0" applyNumberFormat="1" applyFont="1" applyFill="1" applyBorder="1" applyAlignment="1">
      <alignment horizontal="right" vertical="center"/>
    </xf>
    <xf numFmtId="168" fontId="15" fillId="6" borderId="1" xfId="0" applyNumberFormat="1" applyFont="1" applyFill="1" applyBorder="1" applyAlignment="1">
      <alignment horizontal="right" vertical="center"/>
    </xf>
    <xf numFmtId="166" fontId="10" fillId="9" borderId="1" xfId="0" applyNumberFormat="1" applyFont="1" applyFill="1" applyBorder="1" applyAlignment="1">
      <alignment horizontal="right" vertical="center"/>
    </xf>
    <xf numFmtId="0" fontId="3" fillId="10" borderId="3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7791F"/>
      <rgbColor rgb="FF800080"/>
      <rgbColor rgb="FF008080"/>
      <rgbColor rgb="FFC0C0C0"/>
      <rgbColor rgb="FF808080"/>
      <rgbColor rgb="FF9999FF"/>
      <rgbColor rgb="FF993366"/>
      <rgbColor rgb="FFFDF5E3"/>
      <rgbColor rgb="FFEAF0F5"/>
      <rgbColor rgb="FF660066"/>
      <rgbColor rgb="FFFF8080"/>
      <rgbColor rgb="FF0066CC"/>
      <rgbColor rgb="FFC7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EF3"/>
      <rgbColor rgb="FFF5F8FA"/>
      <rgbColor rgb="FFFBF1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546E"/>
      <rgbColor rgb="FF9AA7B2"/>
      <rgbColor rgb="FF1F3B57"/>
      <rgbColor rgb="FF339966"/>
      <rgbColor rgb="FF15293D"/>
      <rgbColor rgb="FF333300"/>
      <rgbColor rgb="FF993300"/>
      <rgbColor rgb="FF993366"/>
      <rgbColor rgb="FF1F4E79"/>
      <rgbColor rgb="FF1F2A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B57"/>
    <pageSetUpPr fitToPage="1"/>
  </sheetPr>
  <dimension ref="B2:J35"/>
  <sheetViews>
    <sheetView showGridLines="0" tabSelected="1" zoomScale="110" zoomScaleNormal="110" workbookViewId="0">
      <selection activeCell="K35" sqref="K35"/>
    </sheetView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15.85546875" customWidth="1"/>
    <col min="4" max="4" width="20" hidden="1" customWidth="1"/>
    <col min="5" max="5" width="12.85546875" customWidth="1"/>
    <col min="6" max="6" width="18" customWidth="1"/>
    <col min="7" max="7" width="16" customWidth="1"/>
    <col min="8" max="8" width="2.42578125" customWidth="1"/>
    <col min="10" max="10" width="7.28515625" bestFit="1" customWidth="1"/>
  </cols>
  <sheetData>
    <row r="2" spans="2:7" ht="33.75" customHeight="1" x14ac:dyDescent="0.25">
      <c r="B2" s="14" t="s">
        <v>0</v>
      </c>
      <c r="C2" s="14"/>
      <c r="D2" s="14"/>
      <c r="E2" s="14"/>
      <c r="F2" s="14"/>
      <c r="G2" s="14"/>
    </row>
    <row r="3" spans="2:7" ht="19.5" customHeight="1" x14ac:dyDescent="0.25">
      <c r="B3" s="13" t="s">
        <v>1</v>
      </c>
      <c r="C3" s="13"/>
      <c r="D3" s="13"/>
      <c r="E3" s="13"/>
      <c r="F3" s="13"/>
      <c r="G3" s="13"/>
    </row>
    <row r="4" spans="2:7" x14ac:dyDescent="0.25">
      <c r="B4" s="12" t="s">
        <v>2</v>
      </c>
      <c r="C4" s="12"/>
      <c r="D4" s="12"/>
      <c r="E4" s="12"/>
      <c r="F4" s="12"/>
      <c r="G4" s="12"/>
    </row>
    <row r="6" spans="2:7" ht="24" customHeight="1" x14ac:dyDescent="0.25">
      <c r="B6" s="11" t="s">
        <v>3</v>
      </c>
      <c r="C6" s="11"/>
      <c r="D6" s="11"/>
      <c r="E6" s="11"/>
      <c r="F6" s="11"/>
      <c r="G6" s="11"/>
    </row>
    <row r="7" spans="2:7" ht="19.5" customHeight="1" x14ac:dyDescent="0.25">
      <c r="B7" s="10" t="s">
        <v>4</v>
      </c>
      <c r="C7" s="10"/>
      <c r="D7" s="9" t="s">
        <v>5</v>
      </c>
      <c r="E7" s="9"/>
      <c r="F7" s="9"/>
      <c r="G7" s="9"/>
    </row>
    <row r="8" spans="2:7" ht="19.5" customHeight="1" x14ac:dyDescent="0.25">
      <c r="B8" s="10" t="s">
        <v>6</v>
      </c>
      <c r="C8" s="10"/>
      <c r="D8" s="9" t="s">
        <v>7</v>
      </c>
      <c r="E8" s="9"/>
      <c r="F8" s="9"/>
      <c r="G8" s="9"/>
    </row>
    <row r="9" spans="2:7" ht="19.5" customHeight="1" x14ac:dyDescent="0.25">
      <c r="B9" s="10" t="s">
        <v>8</v>
      </c>
      <c r="C9" s="10"/>
      <c r="D9" s="9" t="s">
        <v>9</v>
      </c>
      <c r="E9" s="9"/>
      <c r="F9" s="9"/>
      <c r="G9" s="9"/>
    </row>
    <row r="10" spans="2:7" ht="19.5" customHeight="1" x14ac:dyDescent="0.25">
      <c r="B10" s="10" t="s">
        <v>10</v>
      </c>
      <c r="C10" s="10"/>
      <c r="D10" s="9" t="s">
        <v>11</v>
      </c>
      <c r="E10" s="9"/>
      <c r="F10" s="9"/>
      <c r="G10" s="9"/>
    </row>
    <row r="11" spans="2:7" ht="19.5" customHeight="1" x14ac:dyDescent="0.25">
      <c r="B11" s="10" t="s">
        <v>12</v>
      </c>
      <c r="C11" s="10"/>
      <c r="D11" s="9" t="s">
        <v>13</v>
      </c>
      <c r="E11" s="9"/>
      <c r="F11" s="9"/>
      <c r="G11" s="9"/>
    </row>
    <row r="12" spans="2:7" ht="19.5" customHeight="1" x14ac:dyDescent="0.25">
      <c r="B12" s="10" t="s">
        <v>14</v>
      </c>
      <c r="C12" s="10"/>
      <c r="D12" s="9" t="s">
        <v>15</v>
      </c>
      <c r="E12" s="9"/>
      <c r="F12" s="9"/>
      <c r="G12" s="9"/>
    </row>
    <row r="14" spans="2:7" ht="24" customHeight="1" x14ac:dyDescent="0.25">
      <c r="B14" s="11" t="s">
        <v>16</v>
      </c>
      <c r="C14" s="11"/>
      <c r="D14" s="11"/>
      <c r="E14" s="11"/>
      <c r="F14" s="11"/>
      <c r="G14" s="11"/>
    </row>
    <row r="15" spans="2:7" ht="18.75" customHeight="1" x14ac:dyDescent="0.25">
      <c r="B15" s="8" t="s">
        <v>17</v>
      </c>
      <c r="C15" s="8"/>
      <c r="D15" s="8"/>
      <c r="E15" s="8"/>
      <c r="F15" s="7">
        <v>12348</v>
      </c>
      <c r="G15" s="7"/>
    </row>
    <row r="16" spans="2:7" ht="18.75" customHeight="1" x14ac:dyDescent="0.25">
      <c r="B16" s="8" t="s">
        <v>18</v>
      </c>
      <c r="C16" s="8"/>
      <c r="D16" s="8"/>
      <c r="E16" s="8"/>
      <c r="F16" s="7">
        <v>24696</v>
      </c>
      <c r="G16" s="7"/>
    </row>
    <row r="17" spans="2:10" ht="18.75" customHeight="1" x14ac:dyDescent="0.25">
      <c r="B17" s="8" t="s">
        <v>19</v>
      </c>
      <c r="C17" s="8"/>
      <c r="D17" s="8"/>
      <c r="E17" s="8"/>
      <c r="F17" s="7">
        <v>1230</v>
      </c>
      <c r="G17" s="7"/>
    </row>
    <row r="18" spans="2:10" ht="18.75" customHeight="1" x14ac:dyDescent="0.25">
      <c r="B18" s="8" t="s">
        <v>20</v>
      </c>
      <c r="C18" s="8"/>
      <c r="D18" s="8"/>
      <c r="E18" s="8"/>
      <c r="F18" s="6">
        <v>0.38</v>
      </c>
      <c r="G18" s="6"/>
    </row>
    <row r="19" spans="2:10" ht="18.75" customHeight="1" x14ac:dyDescent="0.25">
      <c r="B19" s="8" t="s">
        <v>21</v>
      </c>
      <c r="C19" s="8"/>
      <c r="D19" s="8"/>
      <c r="E19" s="8"/>
      <c r="F19" s="5" t="s">
        <v>22</v>
      </c>
      <c r="G19" s="5"/>
    </row>
    <row r="20" spans="2:10" ht="18.75" customHeight="1" x14ac:dyDescent="0.25">
      <c r="B20" s="8" t="s">
        <v>23</v>
      </c>
      <c r="C20" s="8"/>
      <c r="D20" s="8"/>
      <c r="E20" s="8"/>
      <c r="F20" s="7">
        <v>36</v>
      </c>
      <c r="G20" s="7"/>
    </row>
    <row r="22" spans="2:10" ht="24" customHeight="1" x14ac:dyDescent="0.25">
      <c r="B22" s="11" t="s">
        <v>24</v>
      </c>
      <c r="C22" s="11"/>
      <c r="D22" s="11"/>
      <c r="E22" s="11"/>
      <c r="F22" s="11"/>
      <c r="G22" s="11"/>
    </row>
    <row r="23" spans="2:10" ht="19.5" customHeight="1" x14ac:dyDescent="0.25">
      <c r="B23" s="4" t="s">
        <v>25</v>
      </c>
      <c r="C23" s="4"/>
      <c r="D23" s="4"/>
      <c r="E23" s="4"/>
      <c r="F23" s="3" t="s">
        <v>26</v>
      </c>
      <c r="G23" s="3"/>
    </row>
    <row r="24" spans="2:10" ht="19.5" customHeight="1" x14ac:dyDescent="0.25">
      <c r="B24" s="2" t="s">
        <v>27</v>
      </c>
      <c r="C24" s="2"/>
      <c r="D24" s="2"/>
      <c r="E24" s="2"/>
      <c r="F24" s="1">
        <f>Einkünfte!F19</f>
        <v>50300</v>
      </c>
      <c r="G24" s="1"/>
    </row>
    <row r="25" spans="2:10" ht="19.5" customHeight="1" x14ac:dyDescent="0.25">
      <c r="B25" s="51" t="s">
        <v>28</v>
      </c>
      <c r="C25" s="51"/>
      <c r="D25" s="51"/>
      <c r="E25" s="51"/>
      <c r="F25" s="52">
        <f>-Werbungskosten!F29</f>
        <v>-3106.4</v>
      </c>
      <c r="G25" s="52"/>
    </row>
    <row r="26" spans="2:10" ht="19.5" customHeight="1" x14ac:dyDescent="0.25">
      <c r="B26" s="53" t="s">
        <v>29</v>
      </c>
      <c r="C26" s="53"/>
      <c r="D26" s="53"/>
      <c r="E26" s="53"/>
      <c r="F26" s="54">
        <f>F24+F25</f>
        <v>47193.599999999999</v>
      </c>
      <c r="G26" s="54"/>
    </row>
    <row r="27" spans="2:10" ht="19.5" customHeight="1" x14ac:dyDescent="0.25">
      <c r="B27" s="51" t="s">
        <v>30</v>
      </c>
      <c r="C27" s="51"/>
      <c r="D27" s="51"/>
      <c r="E27" s="51"/>
      <c r="F27" s="52">
        <f>-MAX(Sonderausgaben!F16,36)</f>
        <v>-7970</v>
      </c>
      <c r="G27" s="52"/>
    </row>
    <row r="28" spans="2:10" ht="19.5" customHeight="1" x14ac:dyDescent="0.25">
      <c r="B28" s="55" t="s">
        <v>31</v>
      </c>
      <c r="C28" s="55"/>
      <c r="D28" s="55"/>
      <c r="E28" s="55"/>
      <c r="F28" s="56">
        <f>F26+F27</f>
        <v>39223.599999999999</v>
      </c>
      <c r="G28" s="56"/>
    </row>
    <row r="29" spans="2:10" ht="19.5" customHeight="1" x14ac:dyDescent="0.25">
      <c r="B29" s="51" t="s">
        <v>32</v>
      </c>
      <c r="C29" s="51"/>
      <c r="D29" s="51"/>
      <c r="E29" s="51"/>
      <c r="F29" s="52">
        <f>IF(D11="Zusammenveranlagung",2*J30,J30)</f>
        <v>6993</v>
      </c>
      <c r="G29" s="52"/>
      <c r="J29" s="20">
        <f>IF(D11="Zusammenveranlagung",MAX(F28,0)/2,MAX(F28,0))</f>
        <v>39223.599999999999</v>
      </c>
    </row>
    <row r="30" spans="2:10" ht="19.5" customHeight="1" x14ac:dyDescent="0.25">
      <c r="B30" s="2" t="s">
        <v>33</v>
      </c>
      <c r="C30" s="2"/>
      <c r="D30" s="2"/>
      <c r="E30" s="2"/>
      <c r="F30" s="1">
        <f>-Sonderausgaben!G23</f>
        <v>-500</v>
      </c>
      <c r="G30" s="1"/>
      <c r="J30" s="20">
        <f>ROUND(IF(J29&lt;=12348,0,IF(J29&lt;=17799,(914.51*((J29-12348)/10000)+1400)*((J29-12348)/10000),IF(J29&lt;=69878,(181.19*((J29-17799)/10000)+2397)*((J29-17799)/10000)+1025.38,IF(J29&lt;=277825,0.42*J29-10637.32,0.45*J29-18971.07)))),0)</f>
        <v>6993</v>
      </c>
    </row>
    <row r="31" spans="2:10" ht="19.5" customHeight="1" x14ac:dyDescent="0.25">
      <c r="B31" s="57" t="s">
        <v>34</v>
      </c>
      <c r="C31" s="57"/>
      <c r="D31" s="57"/>
      <c r="E31" s="57"/>
      <c r="F31" s="58">
        <f>MAX(F29+F30,0)</f>
        <v>6493</v>
      </c>
      <c r="G31" s="58"/>
    </row>
    <row r="32" spans="2:10" ht="19.5" customHeight="1" x14ac:dyDescent="0.25">
      <c r="B32" s="2" t="s">
        <v>35</v>
      </c>
      <c r="C32" s="2"/>
      <c r="D32" s="2"/>
      <c r="E32" s="2"/>
      <c r="F32" s="1">
        <f>-Einkünfte!G19</f>
        <v>-7900</v>
      </c>
      <c r="G32" s="1"/>
    </row>
    <row r="33" spans="2:7" ht="19.5" customHeight="1" x14ac:dyDescent="0.25">
      <c r="B33" s="55" t="s">
        <v>36</v>
      </c>
      <c r="C33" s="55"/>
      <c r="D33" s="55"/>
      <c r="E33" s="55"/>
      <c r="F33" s="59">
        <f>-(F31+F32)</f>
        <v>1407</v>
      </c>
      <c r="G33" s="59"/>
    </row>
    <row r="35" spans="2:7" ht="45.75" customHeight="1" x14ac:dyDescent="0.25">
      <c r="B35" s="60" t="s">
        <v>37</v>
      </c>
      <c r="C35" s="60"/>
      <c r="D35" s="60"/>
      <c r="E35" s="60"/>
      <c r="F35" s="60"/>
      <c r="G35" s="60"/>
    </row>
  </sheetData>
  <mergeCells count="53">
    <mergeCell ref="B35:G35"/>
    <mergeCell ref="B31:E31"/>
    <mergeCell ref="F31:G31"/>
    <mergeCell ref="B32:E32"/>
    <mergeCell ref="F32:G32"/>
    <mergeCell ref="B33:E33"/>
    <mergeCell ref="F33:G33"/>
    <mergeCell ref="B28:E28"/>
    <mergeCell ref="F28:G28"/>
    <mergeCell ref="B29:E29"/>
    <mergeCell ref="F29:G29"/>
    <mergeCell ref="B30:E30"/>
    <mergeCell ref="F30:G30"/>
    <mergeCell ref="B25:E25"/>
    <mergeCell ref="F25:G25"/>
    <mergeCell ref="B26:E26"/>
    <mergeCell ref="F26:G26"/>
    <mergeCell ref="B27:E27"/>
    <mergeCell ref="F27:G27"/>
    <mergeCell ref="B22:G22"/>
    <mergeCell ref="B23:E23"/>
    <mergeCell ref="F23:G23"/>
    <mergeCell ref="B24:E24"/>
    <mergeCell ref="F24:G24"/>
    <mergeCell ref="B18:E18"/>
    <mergeCell ref="F18:G18"/>
    <mergeCell ref="B19:E19"/>
    <mergeCell ref="F19:G19"/>
    <mergeCell ref="B20:E20"/>
    <mergeCell ref="F20:G20"/>
    <mergeCell ref="B15:E15"/>
    <mergeCell ref="F15:G15"/>
    <mergeCell ref="B16:E16"/>
    <mergeCell ref="F16:G16"/>
    <mergeCell ref="B17:E17"/>
    <mergeCell ref="F17:G17"/>
    <mergeCell ref="B11:C11"/>
    <mergeCell ref="D11:G11"/>
    <mergeCell ref="B12:C12"/>
    <mergeCell ref="D12:G12"/>
    <mergeCell ref="B14:G14"/>
    <mergeCell ref="B8:C8"/>
    <mergeCell ref="D8:G8"/>
    <mergeCell ref="B9:C9"/>
    <mergeCell ref="D9:G9"/>
    <mergeCell ref="B10:C10"/>
    <mergeCell ref="D10:G10"/>
    <mergeCell ref="B2:G2"/>
    <mergeCell ref="B3:G3"/>
    <mergeCell ref="B4:G4"/>
    <mergeCell ref="B6:G6"/>
    <mergeCell ref="B7:C7"/>
    <mergeCell ref="D7:G7"/>
  </mergeCells>
  <dataValidations count="1">
    <dataValidation type="list" allowBlank="1" sqref="D11" xr:uid="{00000000-0002-0000-0000-000000000000}">
      <formula1>"Einzelveranlagung,Zusammenveranlagung"</formula1>
      <formula2>0</formula2>
    </dataValidation>
  </dataValidations>
  <pageMargins left="0.5" right="0.4" top="0.5" bottom="0.5" header="0.511811023622047" footer="0.511811023622047"/>
  <pageSetup fitToHeight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4546E"/>
    <pageSetUpPr fitToPage="1"/>
  </sheetPr>
  <dimension ref="B2:H28"/>
  <sheetViews>
    <sheetView showGridLines="0" zoomScale="110" zoomScaleNormal="11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6" customWidth="1"/>
    <col min="3" max="3" width="13" customWidth="1"/>
    <col min="4" max="4" width="24" customWidth="1"/>
    <col min="5" max="5" width="30" customWidth="1"/>
    <col min="6" max="7" width="16" customWidth="1"/>
    <col min="8" max="8" width="12" customWidth="1"/>
    <col min="9" max="9" width="2.42578125" customWidth="1"/>
  </cols>
  <sheetData>
    <row r="2" spans="2:8" ht="33.75" customHeight="1" x14ac:dyDescent="0.25">
      <c r="B2" s="14" t="s">
        <v>38</v>
      </c>
      <c r="C2" s="14"/>
      <c r="D2" s="14"/>
      <c r="E2" s="14"/>
      <c r="F2" s="14"/>
      <c r="G2" s="14"/>
      <c r="H2" s="14"/>
    </row>
    <row r="3" spans="2:8" ht="19.5" customHeight="1" x14ac:dyDescent="0.25">
      <c r="B3" s="13" t="s">
        <v>39</v>
      </c>
      <c r="C3" s="13"/>
      <c r="D3" s="13"/>
      <c r="E3" s="13"/>
      <c r="F3" s="13"/>
      <c r="G3" s="13"/>
      <c r="H3" s="13"/>
    </row>
    <row r="4" spans="2:8" ht="30" customHeight="1" x14ac:dyDescent="0.25">
      <c r="B4" s="21" t="s">
        <v>40</v>
      </c>
      <c r="C4" s="21" t="s">
        <v>41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46</v>
      </c>
    </row>
    <row r="5" spans="2:8" ht="18" customHeight="1" x14ac:dyDescent="0.25">
      <c r="B5" s="22">
        <v>1</v>
      </c>
      <c r="C5" s="23">
        <v>46387</v>
      </c>
      <c r="D5" s="15" t="s">
        <v>47</v>
      </c>
      <c r="E5" s="15" t="s">
        <v>48</v>
      </c>
      <c r="F5" s="24">
        <v>48500</v>
      </c>
      <c r="G5" s="24">
        <v>7900</v>
      </c>
      <c r="H5" s="25" t="s">
        <v>49</v>
      </c>
    </row>
    <row r="6" spans="2:8" ht="18" customHeight="1" x14ac:dyDescent="0.25">
      <c r="B6" s="26">
        <v>2</v>
      </c>
      <c r="C6" s="23">
        <v>46341</v>
      </c>
      <c r="D6" s="15" t="s">
        <v>50</v>
      </c>
      <c r="E6" s="15" t="s">
        <v>51</v>
      </c>
      <c r="F6" s="24">
        <v>1200</v>
      </c>
      <c r="G6" s="24">
        <v>0</v>
      </c>
      <c r="H6" s="25" t="s">
        <v>52</v>
      </c>
    </row>
    <row r="7" spans="2:8" ht="18" customHeight="1" x14ac:dyDescent="0.25">
      <c r="B7" s="22">
        <v>3</v>
      </c>
      <c r="C7" s="23">
        <v>46387</v>
      </c>
      <c r="D7" s="15" t="s">
        <v>53</v>
      </c>
      <c r="E7" s="15" t="s">
        <v>54</v>
      </c>
      <c r="F7" s="24">
        <v>600</v>
      </c>
      <c r="G7" s="24">
        <v>0</v>
      </c>
      <c r="H7" s="25" t="s">
        <v>55</v>
      </c>
    </row>
    <row r="8" spans="2:8" ht="18" customHeight="1" x14ac:dyDescent="0.25">
      <c r="B8" s="26" t="str">
        <f t="shared" ref="B8:B18" si="0">IF(E8&lt;&gt;"",ROW()-4,"")</f>
        <v/>
      </c>
      <c r="C8" s="27"/>
      <c r="D8" s="28"/>
      <c r="E8" s="28"/>
      <c r="F8" s="29"/>
      <c r="G8" s="29"/>
      <c r="H8" s="30"/>
    </row>
    <row r="9" spans="2:8" ht="18" customHeight="1" x14ac:dyDescent="0.25">
      <c r="B9" s="22" t="str">
        <f t="shared" si="0"/>
        <v/>
      </c>
      <c r="C9" s="27"/>
      <c r="D9" s="28"/>
      <c r="E9" s="28"/>
      <c r="F9" s="29"/>
      <c r="G9" s="29"/>
      <c r="H9" s="30"/>
    </row>
    <row r="10" spans="2:8" ht="18" customHeight="1" x14ac:dyDescent="0.25">
      <c r="B10" s="26" t="str">
        <f t="shared" si="0"/>
        <v/>
      </c>
      <c r="C10" s="27"/>
      <c r="D10" s="28"/>
      <c r="E10" s="28"/>
      <c r="F10" s="29"/>
      <c r="G10" s="29"/>
      <c r="H10" s="30"/>
    </row>
    <row r="11" spans="2:8" ht="18" customHeight="1" x14ac:dyDescent="0.25">
      <c r="B11" s="22" t="str">
        <f t="shared" si="0"/>
        <v/>
      </c>
      <c r="C11" s="27"/>
      <c r="D11" s="28"/>
      <c r="E11" s="28"/>
      <c r="F11" s="29"/>
      <c r="G11" s="29"/>
      <c r="H11" s="30"/>
    </row>
    <row r="12" spans="2:8" ht="18" customHeight="1" x14ac:dyDescent="0.25">
      <c r="B12" s="26" t="str">
        <f t="shared" si="0"/>
        <v/>
      </c>
      <c r="C12" s="27"/>
      <c r="D12" s="28"/>
      <c r="E12" s="28"/>
      <c r="F12" s="29"/>
      <c r="G12" s="29"/>
      <c r="H12" s="30"/>
    </row>
    <row r="13" spans="2:8" ht="18" customHeight="1" x14ac:dyDescent="0.25">
      <c r="B13" s="22" t="str">
        <f t="shared" si="0"/>
        <v/>
      </c>
      <c r="C13" s="27"/>
      <c r="D13" s="28"/>
      <c r="E13" s="28"/>
      <c r="F13" s="29"/>
      <c r="G13" s="29"/>
      <c r="H13" s="30"/>
    </row>
    <row r="14" spans="2:8" ht="18" customHeight="1" x14ac:dyDescent="0.25">
      <c r="B14" s="26" t="str">
        <f t="shared" si="0"/>
        <v/>
      </c>
      <c r="C14" s="27"/>
      <c r="D14" s="28"/>
      <c r="E14" s="28"/>
      <c r="F14" s="29"/>
      <c r="G14" s="29"/>
      <c r="H14" s="30"/>
    </row>
    <row r="15" spans="2:8" ht="18" customHeight="1" x14ac:dyDescent="0.25">
      <c r="B15" s="22" t="str">
        <f t="shared" si="0"/>
        <v/>
      </c>
      <c r="C15" s="27"/>
      <c r="D15" s="28"/>
      <c r="E15" s="28"/>
      <c r="F15" s="29"/>
      <c r="G15" s="29"/>
      <c r="H15" s="30"/>
    </row>
    <row r="16" spans="2:8" ht="18" customHeight="1" x14ac:dyDescent="0.25">
      <c r="B16" s="26" t="str">
        <f t="shared" si="0"/>
        <v/>
      </c>
      <c r="C16" s="27"/>
      <c r="D16" s="28"/>
      <c r="E16" s="28"/>
      <c r="F16" s="29"/>
      <c r="G16" s="29"/>
      <c r="H16" s="30"/>
    </row>
    <row r="17" spans="2:8" ht="18" customHeight="1" x14ac:dyDescent="0.25">
      <c r="B17" s="22" t="str">
        <f t="shared" si="0"/>
        <v/>
      </c>
      <c r="C17" s="27"/>
      <c r="D17" s="28"/>
      <c r="E17" s="28"/>
      <c r="F17" s="29"/>
      <c r="G17" s="29"/>
      <c r="H17" s="30"/>
    </row>
    <row r="18" spans="2:8" ht="18" customHeight="1" x14ac:dyDescent="0.25">
      <c r="B18" s="26" t="str">
        <f t="shared" si="0"/>
        <v/>
      </c>
      <c r="C18" s="27"/>
      <c r="D18" s="28"/>
      <c r="E18" s="28"/>
      <c r="F18" s="29"/>
      <c r="G18" s="29"/>
      <c r="H18" s="30"/>
    </row>
    <row r="19" spans="2:8" ht="19.5" customHeight="1" x14ac:dyDescent="0.25">
      <c r="B19" s="4" t="s">
        <v>56</v>
      </c>
      <c r="C19" s="4"/>
      <c r="D19" s="4"/>
      <c r="E19" s="4"/>
      <c r="F19" s="31">
        <f>SUM(F5:F18)</f>
        <v>50300</v>
      </c>
      <c r="G19" s="31">
        <f>SUM(G5:G18)</f>
        <v>7900</v>
      </c>
      <c r="H19" s="32"/>
    </row>
    <row r="21" spans="2:8" ht="24" customHeight="1" x14ac:dyDescent="0.25">
      <c r="B21" s="11" t="s">
        <v>57</v>
      </c>
      <c r="C21" s="11"/>
      <c r="D21" s="11"/>
      <c r="E21" s="11"/>
      <c r="F21" s="11"/>
      <c r="G21" s="11"/>
      <c r="H21" s="11"/>
    </row>
    <row r="22" spans="2:8" x14ac:dyDescent="0.25">
      <c r="B22" s="61" t="s">
        <v>42</v>
      </c>
      <c r="C22" s="61"/>
      <c r="D22" s="61"/>
      <c r="E22" s="61"/>
      <c r="F22" s="62" t="s">
        <v>58</v>
      </c>
      <c r="G22" s="62"/>
      <c r="H22" s="62"/>
    </row>
    <row r="23" spans="2:8" x14ac:dyDescent="0.25">
      <c r="B23" s="51" t="s">
        <v>47</v>
      </c>
      <c r="C23" s="51"/>
      <c r="D23" s="51"/>
      <c r="E23" s="51"/>
      <c r="F23" s="52">
        <f t="shared" ref="F23:F28" si="1">SUMIF($D$5:$D$18,B23,$F$5:$F$18)</f>
        <v>48500</v>
      </c>
      <c r="G23" s="52"/>
      <c r="H23" s="52"/>
    </row>
    <row r="24" spans="2:8" x14ac:dyDescent="0.25">
      <c r="B24" s="2" t="s">
        <v>59</v>
      </c>
      <c r="C24" s="2"/>
      <c r="D24" s="2"/>
      <c r="E24" s="2"/>
      <c r="F24" s="1">
        <f t="shared" si="1"/>
        <v>0</v>
      </c>
      <c r="G24" s="1"/>
      <c r="H24" s="1"/>
    </row>
    <row r="25" spans="2:8" x14ac:dyDescent="0.25">
      <c r="B25" s="51" t="s">
        <v>53</v>
      </c>
      <c r="C25" s="51"/>
      <c r="D25" s="51"/>
      <c r="E25" s="51"/>
      <c r="F25" s="52">
        <f t="shared" si="1"/>
        <v>600</v>
      </c>
      <c r="G25" s="52"/>
      <c r="H25" s="52"/>
    </row>
    <row r="26" spans="2:8" x14ac:dyDescent="0.25">
      <c r="B26" s="2" t="s">
        <v>60</v>
      </c>
      <c r="C26" s="2"/>
      <c r="D26" s="2"/>
      <c r="E26" s="2"/>
      <c r="F26" s="1">
        <f t="shared" si="1"/>
        <v>0</v>
      </c>
      <c r="G26" s="1"/>
      <c r="H26" s="1"/>
    </row>
    <row r="27" spans="2:8" x14ac:dyDescent="0.25">
      <c r="B27" s="51" t="s">
        <v>50</v>
      </c>
      <c r="C27" s="51"/>
      <c r="D27" s="51"/>
      <c r="E27" s="51"/>
      <c r="F27" s="52">
        <f t="shared" si="1"/>
        <v>1200</v>
      </c>
      <c r="G27" s="52"/>
      <c r="H27" s="52"/>
    </row>
    <row r="28" spans="2:8" x14ac:dyDescent="0.25">
      <c r="B28" s="2" t="s">
        <v>61</v>
      </c>
      <c r="C28" s="2"/>
      <c r="D28" s="2"/>
      <c r="E28" s="2"/>
      <c r="F28" s="1">
        <f t="shared" si="1"/>
        <v>0</v>
      </c>
      <c r="G28" s="1"/>
      <c r="H28" s="1"/>
    </row>
  </sheetData>
  <mergeCells count="18">
    <mergeCell ref="B26:E26"/>
    <mergeCell ref="F26:H26"/>
    <mergeCell ref="B27:E27"/>
    <mergeCell ref="F27:H27"/>
    <mergeCell ref="B28:E28"/>
    <mergeCell ref="F28:H28"/>
    <mergeCell ref="B23:E23"/>
    <mergeCell ref="F23:H23"/>
    <mergeCell ref="B24:E24"/>
    <mergeCell ref="F24:H24"/>
    <mergeCell ref="B25:E25"/>
    <mergeCell ref="F25:H25"/>
    <mergeCell ref="B2:H2"/>
    <mergeCell ref="B3:H3"/>
    <mergeCell ref="B19:E19"/>
    <mergeCell ref="B21:H21"/>
    <mergeCell ref="B22:E22"/>
    <mergeCell ref="F22:H22"/>
  </mergeCells>
  <dataValidations count="1">
    <dataValidation type="list" allowBlank="1" sqref="D5:D18" xr:uid="{00000000-0002-0000-0100-000000000000}">
      <formula1>"Bruttoarbeitslohn,Renten / Pensionen,Kapitalerträge,Vermietung &amp; Verpachtung,Selbständig / Gewerbe,Sonstige Einkünfte"</formula1>
      <formula2>0</formula2>
    </dataValidation>
  </dataValidations>
  <pageMargins left="0.5" right="0.4" top="0.5" bottom="0.5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4546E"/>
    <pageSetUpPr fitToPage="1"/>
  </sheetPr>
  <dimension ref="B2:G29"/>
  <sheetViews>
    <sheetView showGridLines="0" zoomScale="110" zoomScaleNormal="11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6" customWidth="1"/>
    <col min="3" max="3" width="13" customWidth="1"/>
    <col min="4" max="4" width="26" customWidth="1"/>
    <col min="5" max="5" width="30" customWidth="1"/>
    <col min="6" max="6" width="16" customWidth="1"/>
    <col min="7" max="7" width="12" customWidth="1"/>
    <col min="8" max="8" width="2.42578125" customWidth="1"/>
  </cols>
  <sheetData>
    <row r="2" spans="2:7" ht="33.75" customHeight="1" x14ac:dyDescent="0.25">
      <c r="B2" s="14" t="s">
        <v>62</v>
      </c>
      <c r="C2" s="14"/>
      <c r="D2" s="14"/>
      <c r="E2" s="14"/>
      <c r="F2" s="14"/>
      <c r="G2" s="14"/>
    </row>
    <row r="3" spans="2:7" ht="19.5" customHeight="1" x14ac:dyDescent="0.25">
      <c r="B3" s="13" t="s">
        <v>63</v>
      </c>
      <c r="C3" s="13"/>
      <c r="D3" s="13"/>
      <c r="E3" s="13"/>
      <c r="F3" s="13"/>
      <c r="G3" s="13"/>
    </row>
    <row r="4" spans="2:7" ht="24" customHeight="1" x14ac:dyDescent="0.25">
      <c r="B4" s="11" t="s">
        <v>64</v>
      </c>
      <c r="C4" s="11"/>
      <c r="D4" s="11"/>
      <c r="E4" s="11"/>
      <c r="F4" s="11"/>
      <c r="G4" s="11"/>
    </row>
    <row r="5" spans="2:7" ht="18.75" customHeight="1" x14ac:dyDescent="0.25">
      <c r="B5" s="8" t="s">
        <v>65</v>
      </c>
      <c r="C5" s="8"/>
      <c r="D5" s="8"/>
      <c r="E5" s="8"/>
      <c r="F5" s="63">
        <v>220</v>
      </c>
      <c r="G5" s="63"/>
    </row>
    <row r="6" spans="2:7" ht="18.75" customHeight="1" x14ac:dyDescent="0.25">
      <c r="B6" s="8" t="s">
        <v>66</v>
      </c>
      <c r="C6" s="8"/>
      <c r="D6" s="8"/>
      <c r="E6" s="8"/>
      <c r="F6" s="64">
        <v>24</v>
      </c>
      <c r="G6" s="64"/>
    </row>
    <row r="7" spans="2:7" ht="18.75" customHeight="1" x14ac:dyDescent="0.25">
      <c r="B7" s="8" t="s">
        <v>67</v>
      </c>
      <c r="C7" s="8"/>
      <c r="D7" s="8"/>
      <c r="E7" s="8"/>
      <c r="F7" s="6">
        <v>0.38</v>
      </c>
      <c r="G7" s="6"/>
    </row>
    <row r="8" spans="2:7" ht="19.5" customHeight="1" x14ac:dyDescent="0.25">
      <c r="B8" s="55" t="s">
        <v>68</v>
      </c>
      <c r="C8" s="55"/>
      <c r="D8" s="55"/>
      <c r="E8" s="55"/>
      <c r="F8" s="65">
        <f>F5*F6*F7</f>
        <v>2006.4</v>
      </c>
      <c r="G8" s="65"/>
    </row>
    <row r="10" spans="2:7" ht="24" customHeight="1" x14ac:dyDescent="0.25">
      <c r="B10" s="11" t="s">
        <v>69</v>
      </c>
      <c r="C10" s="11"/>
      <c r="D10" s="11"/>
      <c r="E10" s="11"/>
      <c r="F10" s="11"/>
      <c r="G10" s="11"/>
    </row>
    <row r="11" spans="2:7" ht="21.75" customHeight="1" x14ac:dyDescent="0.25">
      <c r="B11" s="21" t="s">
        <v>40</v>
      </c>
      <c r="C11" s="21" t="s">
        <v>41</v>
      </c>
      <c r="D11" s="21" t="s">
        <v>70</v>
      </c>
      <c r="E11" s="21" t="s">
        <v>71</v>
      </c>
      <c r="F11" s="21" t="s">
        <v>26</v>
      </c>
      <c r="G11" s="21" t="s">
        <v>46</v>
      </c>
    </row>
    <row r="12" spans="2:7" ht="18" customHeight="1" x14ac:dyDescent="0.25">
      <c r="B12" s="22">
        <v>1</v>
      </c>
      <c r="C12" s="23">
        <v>46093</v>
      </c>
      <c r="D12" s="15" t="s">
        <v>72</v>
      </c>
      <c r="E12" s="15" t="s">
        <v>73</v>
      </c>
      <c r="F12" s="24">
        <v>480</v>
      </c>
      <c r="G12" s="25" t="s">
        <v>74</v>
      </c>
    </row>
    <row r="13" spans="2:7" ht="18" customHeight="1" x14ac:dyDescent="0.25">
      <c r="B13" s="26">
        <v>2</v>
      </c>
      <c r="C13" s="23">
        <v>46177</v>
      </c>
      <c r="D13" s="15" t="s">
        <v>75</v>
      </c>
      <c r="E13" s="15" t="s">
        <v>76</v>
      </c>
      <c r="F13" s="24">
        <v>350</v>
      </c>
      <c r="G13" s="25" t="s">
        <v>77</v>
      </c>
    </row>
    <row r="14" spans="2:7" ht="18" customHeight="1" x14ac:dyDescent="0.25">
      <c r="B14" s="22">
        <v>3</v>
      </c>
      <c r="C14" s="23">
        <v>46073</v>
      </c>
      <c r="D14" s="15" t="s">
        <v>78</v>
      </c>
      <c r="E14" s="15" t="s">
        <v>79</v>
      </c>
      <c r="F14" s="24">
        <v>90</v>
      </c>
      <c r="G14" s="25" t="s">
        <v>80</v>
      </c>
    </row>
    <row r="15" spans="2:7" ht="18" customHeight="1" x14ac:dyDescent="0.25">
      <c r="B15" s="26">
        <v>4</v>
      </c>
      <c r="C15" s="23">
        <v>46053</v>
      </c>
      <c r="D15" s="15" t="s">
        <v>81</v>
      </c>
      <c r="E15" s="15" t="s">
        <v>82</v>
      </c>
      <c r="F15" s="24">
        <v>180</v>
      </c>
      <c r="G15" s="25" t="s">
        <v>83</v>
      </c>
    </row>
    <row r="16" spans="2:7" ht="18" customHeight="1" x14ac:dyDescent="0.25">
      <c r="B16" s="22" t="str">
        <f t="shared" ref="B16:B21" si="0">IF(E16&lt;&gt;"",ROW()-11,"")</f>
        <v/>
      </c>
      <c r="C16" s="27"/>
      <c r="D16" s="28"/>
      <c r="E16" s="28"/>
      <c r="F16" s="29"/>
      <c r="G16" s="30"/>
    </row>
    <row r="17" spans="2:7" ht="18" customHeight="1" x14ac:dyDescent="0.25">
      <c r="B17" s="26" t="str">
        <f t="shared" si="0"/>
        <v/>
      </c>
      <c r="C17" s="27"/>
      <c r="D17" s="28"/>
      <c r="E17" s="28"/>
      <c r="F17" s="29"/>
      <c r="G17" s="30"/>
    </row>
    <row r="18" spans="2:7" ht="18" customHeight="1" x14ac:dyDescent="0.25">
      <c r="B18" s="22" t="str">
        <f t="shared" si="0"/>
        <v/>
      </c>
      <c r="C18" s="27"/>
      <c r="D18" s="28"/>
      <c r="E18" s="28"/>
      <c r="F18" s="29"/>
      <c r="G18" s="30"/>
    </row>
    <row r="19" spans="2:7" ht="18" customHeight="1" x14ac:dyDescent="0.25">
      <c r="B19" s="26" t="str">
        <f t="shared" si="0"/>
        <v/>
      </c>
      <c r="C19" s="27"/>
      <c r="D19" s="28"/>
      <c r="E19" s="28"/>
      <c r="F19" s="29"/>
      <c r="G19" s="30"/>
    </row>
    <row r="20" spans="2:7" ht="18" customHeight="1" x14ac:dyDescent="0.25">
      <c r="B20" s="22" t="str">
        <f t="shared" si="0"/>
        <v/>
      </c>
      <c r="C20" s="27"/>
      <c r="D20" s="28"/>
      <c r="E20" s="28"/>
      <c r="F20" s="29"/>
      <c r="G20" s="30"/>
    </row>
    <row r="21" spans="2:7" ht="18" customHeight="1" x14ac:dyDescent="0.25">
      <c r="B21" s="26" t="str">
        <f t="shared" si="0"/>
        <v/>
      </c>
      <c r="C21" s="27"/>
      <c r="D21" s="28"/>
      <c r="E21" s="28"/>
      <c r="F21" s="29"/>
      <c r="G21" s="30"/>
    </row>
    <row r="22" spans="2:7" ht="19.5" customHeight="1" x14ac:dyDescent="0.25">
      <c r="B22" s="61" t="s">
        <v>84</v>
      </c>
      <c r="C22" s="61"/>
      <c r="D22" s="61"/>
      <c r="E22" s="61"/>
      <c r="F22" s="34">
        <f>SUM(F12:F21)</f>
        <v>1100</v>
      </c>
      <c r="G22" s="35"/>
    </row>
    <row r="24" spans="2:7" ht="24" customHeight="1" x14ac:dyDescent="0.25">
      <c r="B24" s="11" t="s">
        <v>85</v>
      </c>
      <c r="C24" s="11"/>
      <c r="D24" s="11"/>
      <c r="E24" s="11"/>
      <c r="F24" s="11"/>
      <c r="G24" s="11"/>
    </row>
    <row r="25" spans="2:7" ht="18.75" customHeight="1" x14ac:dyDescent="0.25">
      <c r="B25" s="2" t="s">
        <v>86</v>
      </c>
      <c r="C25" s="2"/>
      <c r="D25" s="2"/>
      <c r="E25" s="2"/>
      <c r="F25" s="17">
        <f>F8</f>
        <v>2006.4</v>
      </c>
      <c r="G25" s="16"/>
    </row>
    <row r="26" spans="2:7" ht="18.75" customHeight="1" x14ac:dyDescent="0.25">
      <c r="B26" s="51" t="s">
        <v>87</v>
      </c>
      <c r="C26" s="51"/>
      <c r="D26" s="51"/>
      <c r="E26" s="51"/>
      <c r="F26" s="19">
        <f>F22</f>
        <v>1100</v>
      </c>
      <c r="G26" s="18"/>
    </row>
    <row r="27" spans="2:7" ht="18.75" customHeight="1" x14ac:dyDescent="0.25">
      <c r="B27" s="53" t="s">
        <v>88</v>
      </c>
      <c r="C27" s="53"/>
      <c r="D27" s="53"/>
      <c r="E27" s="53"/>
      <c r="F27" s="36">
        <f>F25+F26</f>
        <v>3106.4</v>
      </c>
      <c r="G27" s="16"/>
    </row>
    <row r="28" spans="2:7" ht="18.75" customHeight="1" x14ac:dyDescent="0.25">
      <c r="B28" s="51" t="s">
        <v>89</v>
      </c>
      <c r="C28" s="51"/>
      <c r="D28" s="51"/>
      <c r="E28" s="51"/>
      <c r="F28" s="19">
        <f>1230</f>
        <v>1230</v>
      </c>
      <c r="G28" s="18"/>
    </row>
    <row r="29" spans="2:7" ht="18.75" customHeight="1" x14ac:dyDescent="0.25">
      <c r="B29" s="55" t="s">
        <v>90</v>
      </c>
      <c r="C29" s="55"/>
      <c r="D29" s="55"/>
      <c r="E29" s="55"/>
      <c r="F29" s="33">
        <f>MAX(F27,F28)</f>
        <v>3106.4</v>
      </c>
      <c r="G29" s="37"/>
    </row>
  </sheetData>
  <mergeCells count="19">
    <mergeCell ref="B27:E27"/>
    <mergeCell ref="B28:E28"/>
    <mergeCell ref="B29:E29"/>
    <mergeCell ref="B10:G10"/>
    <mergeCell ref="B22:E22"/>
    <mergeCell ref="B24:G24"/>
    <mergeCell ref="B25:E25"/>
    <mergeCell ref="B26:E26"/>
    <mergeCell ref="B6:E6"/>
    <mergeCell ref="F6:G6"/>
    <mergeCell ref="B7:E7"/>
    <mergeCell ref="F7:G7"/>
    <mergeCell ref="B8:E8"/>
    <mergeCell ref="F8:G8"/>
    <mergeCell ref="B2:G2"/>
    <mergeCell ref="B3:G3"/>
    <mergeCell ref="B4:G4"/>
    <mergeCell ref="B5:E5"/>
    <mergeCell ref="F5:G5"/>
  </mergeCells>
  <dataValidations count="1">
    <dataValidation type="list" allowBlank="1" sqref="D12:D21" xr:uid="{00000000-0002-0000-0200-000000000000}">
      <formula1>"Arbeitsmittel,Fortbildung,Fachliteratur,Bewerbungskosten,Homeoffice-Pauschale,Gewerkschaftsbeitrag,Reisekosten,Sonstige"</formula1>
      <formula2>0</formula2>
    </dataValidation>
  </dataValidations>
  <pageMargins left="0.5" right="0.4" top="0.5" bottom="0.5" header="0.511811023622047" footer="0.511811023622047"/>
  <pageSetup fitToHeight="0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4546E"/>
    <pageSetUpPr fitToPage="1"/>
  </sheetPr>
  <dimension ref="B2:G23"/>
  <sheetViews>
    <sheetView showGridLines="0" zoomScale="110" zoomScaleNormal="11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6" customWidth="1"/>
    <col min="3" max="3" width="13" customWidth="1"/>
    <col min="4" max="5" width="28" customWidth="1"/>
    <col min="6" max="6" width="16" customWidth="1"/>
    <col min="7" max="7" width="12" customWidth="1"/>
    <col min="8" max="8" width="2.42578125" customWidth="1"/>
  </cols>
  <sheetData>
    <row r="2" spans="2:7" ht="33.75" customHeight="1" x14ac:dyDescent="0.25">
      <c r="B2" s="14" t="s">
        <v>91</v>
      </c>
      <c r="C2" s="14"/>
      <c r="D2" s="14"/>
      <c r="E2" s="14"/>
      <c r="F2" s="14"/>
      <c r="G2" s="14"/>
    </row>
    <row r="3" spans="2:7" ht="19.5" customHeight="1" x14ac:dyDescent="0.25">
      <c r="B3" s="13" t="s">
        <v>92</v>
      </c>
      <c r="C3" s="13"/>
      <c r="D3" s="13"/>
      <c r="E3" s="13"/>
      <c r="F3" s="13"/>
      <c r="G3" s="13"/>
    </row>
    <row r="4" spans="2:7" ht="24" customHeight="1" x14ac:dyDescent="0.25">
      <c r="B4" s="11" t="s">
        <v>93</v>
      </c>
      <c r="C4" s="11"/>
      <c r="D4" s="11"/>
      <c r="E4" s="11"/>
      <c r="F4" s="11"/>
      <c r="G4" s="11"/>
    </row>
    <row r="5" spans="2:7" ht="21.75" customHeight="1" x14ac:dyDescent="0.25">
      <c r="B5" s="21" t="s">
        <v>40</v>
      </c>
      <c r="C5" s="21" t="s">
        <v>41</v>
      </c>
      <c r="D5" s="21" t="s">
        <v>70</v>
      </c>
      <c r="E5" s="21" t="s">
        <v>71</v>
      </c>
      <c r="F5" s="21" t="s">
        <v>26</v>
      </c>
      <c r="G5" s="21" t="s">
        <v>46</v>
      </c>
    </row>
    <row r="6" spans="2:7" ht="18" customHeight="1" x14ac:dyDescent="0.25">
      <c r="B6" s="22">
        <v>1</v>
      </c>
      <c r="C6" s="23">
        <v>46387</v>
      </c>
      <c r="D6" s="15" t="s">
        <v>94</v>
      </c>
      <c r="E6" s="15" t="s">
        <v>95</v>
      </c>
      <c r="F6" s="24">
        <v>6800</v>
      </c>
      <c r="G6" s="25" t="s">
        <v>96</v>
      </c>
    </row>
    <row r="7" spans="2:7" ht="18" customHeight="1" x14ac:dyDescent="0.25">
      <c r="B7" s="26">
        <v>2</v>
      </c>
      <c r="C7" s="23">
        <v>46387</v>
      </c>
      <c r="D7" s="15" t="s">
        <v>97</v>
      </c>
      <c r="E7" s="15" t="s">
        <v>98</v>
      </c>
      <c r="F7" s="24">
        <v>320</v>
      </c>
      <c r="G7" s="25" t="s">
        <v>99</v>
      </c>
    </row>
    <row r="8" spans="2:7" ht="18" customHeight="1" x14ac:dyDescent="0.25">
      <c r="B8" s="22">
        <v>3</v>
      </c>
      <c r="C8" s="23">
        <v>46275</v>
      </c>
      <c r="D8" s="15" t="s">
        <v>100</v>
      </c>
      <c r="E8" s="15" t="s">
        <v>101</v>
      </c>
      <c r="F8" s="24">
        <v>250</v>
      </c>
      <c r="G8" s="25" t="s">
        <v>102</v>
      </c>
    </row>
    <row r="9" spans="2:7" ht="18" customHeight="1" x14ac:dyDescent="0.25">
      <c r="B9" s="26">
        <v>4</v>
      </c>
      <c r="C9" s="23">
        <v>46387</v>
      </c>
      <c r="D9" s="15" t="s">
        <v>103</v>
      </c>
      <c r="E9" s="15" t="s">
        <v>104</v>
      </c>
      <c r="F9" s="24">
        <v>600</v>
      </c>
      <c r="G9" s="25" t="s">
        <v>105</v>
      </c>
    </row>
    <row r="10" spans="2:7" ht="18" customHeight="1" x14ac:dyDescent="0.25">
      <c r="B10" s="22" t="str">
        <f t="shared" ref="B10:B15" si="0">IF(E10&lt;&gt;"",ROW()-5,"")</f>
        <v/>
      </c>
      <c r="C10" s="27"/>
      <c r="D10" s="28"/>
      <c r="E10" s="28"/>
      <c r="F10" s="29"/>
      <c r="G10" s="30"/>
    </row>
    <row r="11" spans="2:7" ht="18" customHeight="1" x14ac:dyDescent="0.25">
      <c r="B11" s="26" t="str">
        <f t="shared" si="0"/>
        <v/>
      </c>
      <c r="C11" s="27"/>
      <c r="D11" s="28"/>
      <c r="E11" s="28"/>
      <c r="F11" s="29"/>
      <c r="G11" s="30"/>
    </row>
    <row r="12" spans="2:7" ht="18" customHeight="1" x14ac:dyDescent="0.25">
      <c r="B12" s="22" t="str">
        <f t="shared" si="0"/>
        <v/>
      </c>
      <c r="C12" s="27"/>
      <c r="D12" s="28"/>
      <c r="E12" s="28"/>
      <c r="F12" s="29"/>
      <c r="G12" s="30"/>
    </row>
    <row r="13" spans="2:7" ht="18" customHeight="1" x14ac:dyDescent="0.25">
      <c r="B13" s="26" t="str">
        <f t="shared" si="0"/>
        <v/>
      </c>
      <c r="C13" s="27"/>
      <c r="D13" s="28"/>
      <c r="E13" s="28"/>
      <c r="F13" s="29"/>
      <c r="G13" s="30"/>
    </row>
    <row r="14" spans="2:7" ht="18" customHeight="1" x14ac:dyDescent="0.25">
      <c r="B14" s="22" t="str">
        <f t="shared" si="0"/>
        <v/>
      </c>
      <c r="C14" s="27"/>
      <c r="D14" s="28"/>
      <c r="E14" s="28"/>
      <c r="F14" s="29"/>
      <c r="G14" s="30"/>
    </row>
    <row r="15" spans="2:7" ht="18" customHeight="1" x14ac:dyDescent="0.25">
      <c r="B15" s="26" t="str">
        <f t="shared" si="0"/>
        <v/>
      </c>
      <c r="C15" s="27"/>
      <c r="D15" s="28"/>
      <c r="E15" s="28"/>
      <c r="F15" s="29"/>
      <c r="G15" s="30"/>
    </row>
    <row r="16" spans="2:7" ht="19.5" customHeight="1" x14ac:dyDescent="0.25">
      <c r="B16" s="4" t="s">
        <v>106</v>
      </c>
      <c r="C16" s="4"/>
      <c r="D16" s="4"/>
      <c r="E16" s="4"/>
      <c r="F16" s="31">
        <f>SUM(F6:F15)</f>
        <v>7970</v>
      </c>
      <c r="G16" s="32"/>
    </row>
    <row r="18" spans="2:7" ht="24" customHeight="1" x14ac:dyDescent="0.25">
      <c r="B18" s="11" t="s">
        <v>107</v>
      </c>
      <c r="C18" s="11"/>
      <c r="D18" s="11"/>
      <c r="E18" s="11"/>
      <c r="F18" s="11"/>
      <c r="G18" s="11"/>
    </row>
    <row r="19" spans="2:7" ht="25.5" customHeight="1" x14ac:dyDescent="0.25">
      <c r="B19" s="61" t="s">
        <v>108</v>
      </c>
      <c r="C19" s="61"/>
      <c r="D19" s="61"/>
      <c r="E19" s="38" t="s">
        <v>109</v>
      </c>
      <c r="F19" s="39" t="s">
        <v>110</v>
      </c>
      <c r="G19" s="38" t="s">
        <v>111</v>
      </c>
    </row>
    <row r="20" spans="2:7" ht="18" customHeight="1" x14ac:dyDescent="0.25">
      <c r="B20" s="51" t="s">
        <v>112</v>
      </c>
      <c r="C20" s="51"/>
      <c r="D20" s="51"/>
      <c r="E20" s="24">
        <v>600</v>
      </c>
      <c r="F20" s="40">
        <v>0.2</v>
      </c>
      <c r="G20" s="19">
        <f>MIN(E20*F20,4000)</f>
        <v>120</v>
      </c>
    </row>
    <row r="21" spans="2:7" ht="18" customHeight="1" x14ac:dyDescent="0.25">
      <c r="B21" s="2" t="s">
        <v>113</v>
      </c>
      <c r="C21" s="2"/>
      <c r="D21" s="2"/>
      <c r="E21" s="24">
        <v>1900</v>
      </c>
      <c r="F21" s="41">
        <v>0.2</v>
      </c>
      <c r="G21" s="17">
        <f>MIN(E21*F21,1200)</f>
        <v>380</v>
      </c>
    </row>
    <row r="22" spans="2:7" ht="18" customHeight="1" x14ac:dyDescent="0.25">
      <c r="B22" s="51" t="s">
        <v>114</v>
      </c>
      <c r="C22" s="51"/>
      <c r="D22" s="51"/>
      <c r="E22" s="24">
        <v>0</v>
      </c>
      <c r="F22" s="40">
        <v>0.2</v>
      </c>
      <c r="G22" s="19">
        <f>MIN(E22*F22,510)</f>
        <v>0</v>
      </c>
    </row>
    <row r="23" spans="2:7" ht="19.5" customHeight="1" x14ac:dyDescent="0.25">
      <c r="B23" s="55" t="s">
        <v>115</v>
      </c>
      <c r="C23" s="55"/>
      <c r="D23" s="55"/>
      <c r="E23" s="55"/>
      <c r="F23" s="55"/>
      <c r="G23" s="33">
        <f>SUM(G20:G22)</f>
        <v>500</v>
      </c>
    </row>
  </sheetData>
  <mergeCells count="10">
    <mergeCell ref="B19:D19"/>
    <mergeCell ref="B20:D20"/>
    <mergeCell ref="B21:D21"/>
    <mergeCell ref="B22:D22"/>
    <mergeCell ref="B23:F23"/>
    <mergeCell ref="B2:G2"/>
    <mergeCell ref="B3:G3"/>
    <mergeCell ref="B4:G4"/>
    <mergeCell ref="B16:E16"/>
    <mergeCell ref="B18:G18"/>
  </mergeCells>
  <dataValidations count="1">
    <dataValidation type="list" allowBlank="1" sqref="D6:D15" xr:uid="{00000000-0002-0000-0300-000000000000}">
      <formula1>"Vorsorgeaufwendungen,Kirchensteuer,Spenden &amp; Beiträge,Riester / Rürup,Kinderbetreuungskosten,Aus-/Weiterbildung,Sonstige"</formula1>
      <formula2>0</formula2>
    </dataValidation>
  </dataValidations>
  <pageMargins left="0.5" right="0.4" top="0.5" bottom="0.5" header="0.511811023622047" footer="0.511811023622047"/>
  <pageSetup fitToHeight="0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7791F"/>
    <pageSetUpPr fitToPage="1"/>
  </sheetPr>
  <dimension ref="B2:C28"/>
  <sheetViews>
    <sheetView showGridLines="0" zoomScale="110" zoomScaleNormal="11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40" customWidth="1"/>
    <col min="3" max="3" width="54" customWidth="1"/>
    <col min="4" max="4" width="2.42578125" customWidth="1"/>
  </cols>
  <sheetData>
    <row r="2" spans="2:3" ht="33.75" customHeight="1" x14ac:dyDescent="0.25">
      <c r="B2" s="14" t="s">
        <v>116</v>
      </c>
      <c r="C2" s="14"/>
    </row>
    <row r="3" spans="2:3" ht="19.5" customHeight="1" x14ac:dyDescent="0.25">
      <c r="B3" s="13" t="s">
        <v>117</v>
      </c>
      <c r="C3" s="13"/>
    </row>
    <row r="5" spans="2:3" ht="24" customHeight="1" x14ac:dyDescent="0.25">
      <c r="B5" s="11" t="s">
        <v>118</v>
      </c>
      <c r="C5" s="11"/>
    </row>
    <row r="6" spans="2:3" ht="21.75" customHeight="1" x14ac:dyDescent="0.25">
      <c r="B6" s="42" t="s">
        <v>119</v>
      </c>
      <c r="C6" s="43" t="s">
        <v>120</v>
      </c>
    </row>
    <row r="7" spans="2:3" ht="21.75" customHeight="1" x14ac:dyDescent="0.25">
      <c r="B7" s="44" t="s">
        <v>121</v>
      </c>
      <c r="C7" s="43" t="s">
        <v>122</v>
      </c>
    </row>
    <row r="8" spans="2:3" ht="21.75" customHeight="1" x14ac:dyDescent="0.25">
      <c r="B8" s="45" t="s">
        <v>123</v>
      </c>
      <c r="C8" s="43" t="s">
        <v>124</v>
      </c>
    </row>
    <row r="9" spans="2:3" ht="21.75" customHeight="1" x14ac:dyDescent="0.25">
      <c r="B9" s="46" t="s">
        <v>125</v>
      </c>
      <c r="C9" s="43" t="s">
        <v>126</v>
      </c>
    </row>
    <row r="11" spans="2:3" ht="24" customHeight="1" x14ac:dyDescent="0.25">
      <c r="B11" s="11" t="s">
        <v>127</v>
      </c>
      <c r="C11" s="11"/>
    </row>
    <row r="12" spans="2:3" ht="45.75" customHeight="1" x14ac:dyDescent="0.25">
      <c r="B12" s="47" t="s">
        <v>128</v>
      </c>
      <c r="C12" s="48" t="s">
        <v>129</v>
      </c>
    </row>
    <row r="13" spans="2:3" ht="45.75" customHeight="1" x14ac:dyDescent="0.25">
      <c r="B13" s="47" t="s">
        <v>130</v>
      </c>
      <c r="C13" s="48" t="s">
        <v>131</v>
      </c>
    </row>
    <row r="14" spans="2:3" ht="45.75" customHeight="1" x14ac:dyDescent="0.25">
      <c r="B14" s="47" t="s">
        <v>132</v>
      </c>
      <c r="C14" s="48" t="s">
        <v>133</v>
      </c>
    </row>
    <row r="15" spans="2:3" ht="45.75" customHeight="1" x14ac:dyDescent="0.25">
      <c r="B15" s="47" t="s">
        <v>134</v>
      </c>
      <c r="C15" s="48" t="s">
        <v>135</v>
      </c>
    </row>
    <row r="16" spans="2:3" ht="45.75" customHeight="1" x14ac:dyDescent="0.25">
      <c r="B16" s="47" t="s">
        <v>136</v>
      </c>
      <c r="C16" s="48" t="s">
        <v>137</v>
      </c>
    </row>
    <row r="18" spans="2:3" ht="24" customHeight="1" x14ac:dyDescent="0.25">
      <c r="B18" s="11" t="s">
        <v>138</v>
      </c>
      <c r="C18" s="11"/>
    </row>
    <row r="19" spans="2:3" ht="19.5" customHeight="1" x14ac:dyDescent="0.25">
      <c r="B19" s="18" t="s">
        <v>139</v>
      </c>
      <c r="C19" s="49" t="s">
        <v>140</v>
      </c>
    </row>
    <row r="20" spans="2:3" ht="19.5" customHeight="1" x14ac:dyDescent="0.25">
      <c r="B20" s="16" t="s">
        <v>141</v>
      </c>
      <c r="C20" s="50" t="s">
        <v>142</v>
      </c>
    </row>
    <row r="21" spans="2:3" ht="19.5" customHeight="1" x14ac:dyDescent="0.25">
      <c r="B21" s="18" t="s">
        <v>20</v>
      </c>
      <c r="C21" s="49" t="s">
        <v>143</v>
      </c>
    </row>
    <row r="22" spans="2:3" ht="19.5" customHeight="1" x14ac:dyDescent="0.25">
      <c r="B22" s="16" t="s">
        <v>21</v>
      </c>
      <c r="C22" s="50" t="s">
        <v>22</v>
      </c>
    </row>
    <row r="23" spans="2:3" ht="19.5" customHeight="1" x14ac:dyDescent="0.25">
      <c r="B23" s="18" t="s">
        <v>144</v>
      </c>
      <c r="C23" s="49" t="s">
        <v>145</v>
      </c>
    </row>
    <row r="24" spans="2:3" ht="19.5" customHeight="1" x14ac:dyDescent="0.25">
      <c r="B24" s="16" t="s">
        <v>146</v>
      </c>
      <c r="C24" s="50" t="s">
        <v>147</v>
      </c>
    </row>
    <row r="25" spans="2:3" ht="19.5" customHeight="1" x14ac:dyDescent="0.25">
      <c r="B25" s="18" t="s">
        <v>148</v>
      </c>
      <c r="C25" s="49" t="s">
        <v>149</v>
      </c>
    </row>
    <row r="27" spans="2:3" ht="24" customHeight="1" x14ac:dyDescent="0.25">
      <c r="B27" s="11" t="s">
        <v>150</v>
      </c>
      <c r="C27" s="11"/>
    </row>
    <row r="28" spans="2:3" ht="96" customHeight="1" x14ac:dyDescent="0.25">
      <c r="B28" s="66" t="s">
        <v>151</v>
      </c>
      <c r="C28" s="66"/>
    </row>
  </sheetData>
  <mergeCells count="7">
    <mergeCell ref="B27:C27"/>
    <mergeCell ref="B28:C28"/>
    <mergeCell ref="B2:C2"/>
    <mergeCell ref="B3:C3"/>
    <mergeCell ref="B5:C5"/>
    <mergeCell ref="B11:C11"/>
    <mergeCell ref="B18:C18"/>
  </mergeCells>
  <pageMargins left="0.5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Übersicht</vt:lpstr>
      <vt:lpstr>Einkünfte</vt:lpstr>
      <vt:lpstr>Werbungskosten</vt:lpstr>
      <vt:lpstr>Sonderausgaben</vt:lpstr>
      <vt:lpstr>Anleitung</vt:lpstr>
      <vt:lpstr>Anleitung!Druckbereich</vt:lpstr>
      <vt:lpstr>Einkünfte!Druckbereich</vt:lpstr>
      <vt:lpstr>Sonderausgaben!Druckbereich</vt:lpstr>
      <vt:lpstr>Übersicht!Druckbereich</vt:lpstr>
      <vt:lpstr>Werbungskosten!Druckbereich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2026-08-19T11:01:47Z</dcterms:created>
  <dcterms:modified xsi:type="dcterms:W3CDTF">2026-08-21T09:36:16Z</dcterms:modified>
  <dc:language>en-US</dc:language>
</cp:coreProperties>
</file>