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7669BF95-3010-4401-900B-78F44FBB9114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Gewichtskontrolle 2026" sheetId="1" r:id="rId1"/>
  </sheets>
  <definedNames>
    <definedName name="_xlnm.Print_Area" localSheetId="0">'Gewichtskontrolle 2026'!$A$1:$J$60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4" i="1" l="1"/>
  <c r="F34" i="1"/>
  <c r="C34" i="1"/>
  <c r="I33" i="1"/>
  <c r="F33" i="1"/>
  <c r="E33" i="1"/>
  <c r="D33" i="1"/>
  <c r="C33" i="1"/>
  <c r="I32" i="1"/>
  <c r="F32" i="1"/>
  <c r="E32" i="1"/>
  <c r="D32" i="1"/>
  <c r="C32" i="1"/>
  <c r="I31" i="1"/>
  <c r="F31" i="1"/>
  <c r="E31" i="1"/>
  <c r="D31" i="1"/>
  <c r="C31" i="1"/>
  <c r="I30" i="1"/>
  <c r="F30" i="1"/>
  <c r="E30" i="1"/>
  <c r="D30" i="1"/>
  <c r="C30" i="1"/>
  <c r="I29" i="1"/>
  <c r="F29" i="1"/>
  <c r="E29" i="1"/>
  <c r="D29" i="1"/>
  <c r="C29" i="1"/>
  <c r="I28" i="1"/>
  <c r="F28" i="1"/>
  <c r="E28" i="1"/>
  <c r="D28" i="1"/>
  <c r="C28" i="1"/>
  <c r="I27" i="1"/>
  <c r="F27" i="1"/>
  <c r="E27" i="1"/>
  <c r="D27" i="1"/>
  <c r="C27" i="1"/>
  <c r="I26" i="1"/>
  <c r="F26" i="1"/>
  <c r="E26" i="1"/>
  <c r="D26" i="1"/>
  <c r="C26" i="1"/>
  <c r="I25" i="1"/>
  <c r="F25" i="1"/>
  <c r="E25" i="1"/>
  <c r="D25" i="1"/>
  <c r="C25" i="1"/>
  <c r="I24" i="1"/>
  <c r="F24" i="1"/>
  <c r="E24" i="1"/>
  <c r="D24" i="1"/>
  <c r="C24" i="1"/>
  <c r="I23" i="1"/>
  <c r="F23" i="1"/>
  <c r="E23" i="1"/>
  <c r="D23" i="1"/>
  <c r="C23" i="1"/>
  <c r="I22" i="1"/>
  <c r="F22" i="1"/>
  <c r="E22" i="1"/>
  <c r="D22" i="1"/>
  <c r="C22" i="1"/>
  <c r="I21" i="1"/>
  <c r="F21" i="1"/>
  <c r="E21" i="1"/>
  <c r="D21" i="1"/>
  <c r="C21" i="1"/>
  <c r="I20" i="1"/>
  <c r="F20" i="1"/>
  <c r="E20" i="1"/>
  <c r="D20" i="1"/>
  <c r="C20" i="1"/>
  <c r="I19" i="1"/>
  <c r="F19" i="1"/>
  <c r="E19" i="1"/>
  <c r="D19" i="1"/>
  <c r="C19" i="1"/>
  <c r="I18" i="1"/>
  <c r="F18" i="1"/>
  <c r="E18" i="1"/>
  <c r="D18" i="1"/>
  <c r="C18" i="1"/>
  <c r="I17" i="1"/>
  <c r="F17" i="1"/>
  <c r="E17" i="1"/>
  <c r="D17" i="1"/>
  <c r="C17" i="1"/>
  <c r="I16" i="1"/>
  <c r="F16" i="1"/>
  <c r="E16" i="1"/>
  <c r="D16" i="1"/>
  <c r="C16" i="1"/>
  <c r="I15" i="1"/>
  <c r="F15" i="1"/>
  <c r="E15" i="1"/>
  <c r="D15" i="1"/>
  <c r="C15" i="1"/>
  <c r="I14" i="1"/>
  <c r="F14" i="1"/>
  <c r="E14" i="1"/>
  <c r="D14" i="1"/>
  <c r="C14" i="1"/>
  <c r="I10" i="1"/>
  <c r="I9" i="1"/>
  <c r="G9" i="1"/>
  <c r="E9" i="1"/>
  <c r="A9" i="1"/>
  <c r="C9" i="1" s="1"/>
</calcChain>
</file>

<file path=xl/sharedStrings.xml><?xml version="1.0" encoding="utf-8"?>
<sst xmlns="http://schemas.openxmlformats.org/spreadsheetml/2006/main" count="44" uniqueCount="43">
  <si>
    <t>GEWICHTSKONTROLLE 2026</t>
  </si>
  <si>
    <t>Wiegeprotokoll · Gewichtsverlauf · Körpermaße · BMI</t>
  </si>
  <si>
    <t>MEINE ECKDATEN</t>
  </si>
  <si>
    <t>Startdatum</t>
  </si>
  <si>
    <t>Startgewicht</t>
  </si>
  <si>
    <t>Zielgewicht</t>
  </si>
  <si>
    <t>Körpergröße</t>
  </si>
  <si>
    <t>AKTUELLER STAND</t>
  </si>
  <si>
    <t>Aktuelles Gewicht</t>
  </si>
  <si>
    <t>Bereits abgenommen</t>
  </si>
  <si>
    <t>Noch bis zum Ziel</t>
  </si>
  <si>
    <t>Zielfortschritt</t>
  </si>
  <si>
    <t>WIEGEPROTOKOLL 2026</t>
  </si>
  <si>
    <t>Datum</t>
  </si>
  <si>
    <t>Gewicht</t>
  </si>
  <si>
    <t>Δ Vortag</t>
  </si>
  <si>
    <t>Δ Start</t>
  </si>
  <si>
    <t>Δ Ziel</t>
  </si>
  <si>
    <t>Taille</t>
  </si>
  <si>
    <t>Hüfte</t>
  </si>
  <si>
    <t>BMI</t>
  </si>
  <si>
    <t>Notiz</t>
  </si>
  <si>
    <t>Start · Neujahrsvorsatz</t>
  </si>
  <si>
    <t>Erste Woche geschafft</t>
  </si>
  <si>
    <t>Mehr Spaziergänge</t>
  </si>
  <si>
    <t>Weniger Zucker</t>
  </si>
  <si>
    <t>Neue Laufrunde</t>
  </si>
  <si>
    <t>Plateau überwunden</t>
  </si>
  <si>
    <t>Guter Rhythmus</t>
  </si>
  <si>
    <t>Kleiner Ausrutscher</t>
  </si>
  <si>
    <t>Ø Gewicht (kg)</t>
  </si>
  <si>
    <t>Minimum (kg)</t>
  </si>
  <si>
    <t>Maximum (kg)</t>
  </si>
  <si>
    <t>GEWICHTSVERLAUF</t>
  </si>
  <si>
    <t>SO NUTZEN SIE DIESE VORLAGE</t>
  </si>
  <si>
    <t>Eingabefelder – hier tragen Sie Ihre Werte ein</t>
  </si>
  <si>
    <t>Automatische Berechnung – nicht überschreiben</t>
  </si>
  <si>
    <t>•  Tragen Sie zuerst Ihre Eckdaten ein: Startdatum, Startgewicht, Zielgewicht und Körpergröße.</t>
  </si>
  <si>
    <t>•  Wiegen Sie sich möglichst immer zur gleichen Zeit (morgens, nüchtern) und notieren Sie Datum und Gewicht.</t>
  </si>
  <si>
    <t>•  Δ Vortag, Δ Start, Δ Ziel, BMI sowie das Diagramm werden automatisch berechnet.</t>
  </si>
  <si>
    <t>•  Blaue Werte zeigen eine Abnahme, rote Werte eine Zunahme gegenüber dem Vergleichswert.</t>
  </si>
  <si>
    <t>•  Taille und Hüfte sind optional – so sehen Sie Fortschritte auch dann, wenn die Waage stillsteht.</t>
  </si>
  <si>
    <t>BMI-Richtwerte (WHO): unter 18,5 Untergewicht · 18,5–24,9 Normalgewicht · 25–29,9 Übergewicht · ab 30 Adipositas. Diese Vorlage ersetzt keine ärztliche Beratung.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</si>
</sst>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0.0&quot; kg&quot;"/>
    <numFmt numFmtId="166" formatCode="0&quot; cm&quot;"/>
    <numFmt numFmtId="167" formatCode="\+0.0;\-0.0;0.0&quot; kg&quot;"/>
    <numFmt numFmtId="168" formatCode="0.0"/>
    <numFmt numFmtId="169" formatCode="\+0.0;\-0.0;0.0"/>
  </numFmts>
  <fonts count="17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1"/>
      <color rgb="FFFFFFFF"/>
      <name val="Calibri"/>
      <charset val="1"/>
    </font>
    <font>
      <b/>
      <sz val="11.5"/>
      <color rgb="FF5B2A4A"/>
      <name val="Calibri"/>
      <charset val="1"/>
    </font>
    <font>
      <b/>
      <sz val="9.5"/>
      <color rgb="FF8A6A38"/>
      <name val="Calibri"/>
      <charset val="1"/>
    </font>
    <font>
      <b/>
      <sz val="12"/>
      <color rgb="FF43203A"/>
      <name val="Calibri"/>
      <charset val="1"/>
    </font>
    <font>
      <b/>
      <sz val="17"/>
      <color rgb="FF5B2A4A"/>
      <name val="Calibri"/>
      <charset val="1"/>
    </font>
    <font>
      <b/>
      <sz val="10"/>
      <color rgb="FFFFFFFF"/>
      <name val="Calibri"/>
      <charset val="1"/>
    </font>
    <font>
      <sz val="10.5"/>
      <color rgb="FF2C2529"/>
      <name val="Calibri"/>
      <charset val="1"/>
    </font>
    <font>
      <b/>
      <sz val="10.5"/>
      <color rgb="FF2C2529"/>
      <name val="Calibri"/>
      <charset val="1"/>
    </font>
    <font>
      <sz val="10.5"/>
      <color rgb="FF6B6169"/>
      <name val="Calibri"/>
      <charset val="1"/>
    </font>
    <font>
      <i/>
      <sz val="10"/>
      <color rgb="FF6B6169"/>
      <name val="Calibri"/>
      <charset val="1"/>
    </font>
    <font>
      <b/>
      <sz val="10"/>
      <color rgb="FF8A6A38"/>
      <name val="Calibri"/>
      <charset val="1"/>
    </font>
    <font>
      <b/>
      <sz val="11"/>
      <color rgb="FF5B2A4A"/>
      <name val="Calibri"/>
      <charset val="1"/>
    </font>
    <font>
      <sz val="11"/>
      <color rgb="FF2C2529"/>
      <name val="Calibri"/>
      <charset val="1"/>
    </font>
    <font>
      <sz val="10"/>
      <color rgb="FF2C2529"/>
      <name val="Calibri"/>
      <charset val="1"/>
    </font>
    <font>
      <i/>
      <sz val="9"/>
      <color rgb="FF8A6A38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5B2A4A"/>
        <bgColor rgb="FF43203A"/>
      </patternFill>
    </fill>
    <fill>
      <patternFill patternType="solid">
        <fgColor rgb="FF43203A"/>
        <bgColor rgb="FF2C2529"/>
      </patternFill>
    </fill>
    <fill>
      <patternFill patternType="solid">
        <fgColor rgb="FFF3EEF1"/>
        <bgColor rgb="FFEFEDEE"/>
      </patternFill>
    </fill>
    <fill>
      <patternFill patternType="solid">
        <fgColor rgb="FFF8F0E4"/>
        <bgColor rgb="FFF3EEF1"/>
      </patternFill>
    </fill>
    <fill>
      <patternFill patternType="solid">
        <fgColor rgb="FFFFFFFF"/>
        <bgColor rgb="FFFAF7F9"/>
      </patternFill>
    </fill>
    <fill>
      <patternFill patternType="solid">
        <fgColor rgb="FFEFEDEE"/>
        <bgColor rgb="FFF3EEF1"/>
      </patternFill>
    </fill>
    <fill>
      <patternFill patternType="solid">
        <fgColor rgb="FFFAF7F9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B0894F"/>
      </bottom>
      <diagonal/>
    </border>
    <border>
      <left style="thin">
        <color rgb="FFB0894F"/>
      </left>
      <right style="thin">
        <color rgb="FFB0894F"/>
      </right>
      <top style="thin">
        <color rgb="FFB0894F"/>
      </top>
      <bottom style="thin">
        <color rgb="FFB0894F"/>
      </bottom>
      <diagonal/>
    </border>
    <border>
      <left style="thin">
        <color rgb="FFD9D2CE"/>
      </left>
      <right style="thin">
        <color rgb="FFD9D2CE"/>
      </right>
      <top style="medium">
        <color rgb="FFB0894F"/>
      </top>
      <bottom/>
      <diagonal/>
    </border>
    <border>
      <left style="thin">
        <color rgb="FFD9D2CE"/>
      </left>
      <right style="thin">
        <color rgb="FFD9D2CE"/>
      </right>
      <top/>
      <bottom style="thin">
        <color rgb="FFD9D2CE"/>
      </bottom>
      <diagonal/>
    </border>
    <border>
      <left/>
      <right style="thin">
        <color rgb="FF43203A"/>
      </right>
      <top/>
      <bottom style="thin">
        <color rgb="FF43203A"/>
      </bottom>
      <diagonal/>
    </border>
    <border>
      <left/>
      <right style="thin">
        <color rgb="FFD9D2CE"/>
      </right>
      <top/>
      <bottom style="thin">
        <color rgb="FFD9D2CE"/>
      </bottom>
      <diagonal/>
    </border>
    <border>
      <left/>
      <right/>
      <top style="medium">
        <color rgb="FFB0894F"/>
      </top>
      <bottom/>
      <diagonal/>
    </border>
    <border>
      <left style="thin">
        <color rgb="FFD9D2CE"/>
      </left>
      <right style="thin">
        <color rgb="FFD9D2CE"/>
      </right>
      <top style="thin">
        <color rgb="FFD9D2CE"/>
      </top>
      <bottom style="thin">
        <color rgb="FFD9D2CE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6" fillId="4" borderId="0" xfId="0" applyFont="1" applyFill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2" fillId="4" borderId="7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center" vertical="center"/>
    </xf>
    <xf numFmtId="168" fontId="6" fillId="6" borderId="3" xfId="0" applyNumberFormat="1" applyFont="1" applyFill="1" applyBorder="1" applyAlignment="1">
      <alignment horizontal="center" vertical="center"/>
    </xf>
    <xf numFmtId="9" fontId="6" fillId="6" borderId="3" xfId="0" applyNumberFormat="1" applyFont="1" applyFill="1" applyBorder="1" applyAlignment="1">
      <alignment horizontal="center" vertical="center"/>
    </xf>
    <xf numFmtId="167" fontId="6" fillId="6" borderId="3" xfId="0" applyNumberFormat="1" applyFont="1" applyFill="1" applyBorder="1" applyAlignment="1">
      <alignment horizontal="center" vertical="center"/>
    </xf>
    <xf numFmtId="165" fontId="6" fillId="6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164" fontId="5" fillId="5" borderId="2" xfId="0" applyNumberFormat="1" applyFont="1" applyFill="1" applyBorder="1" applyAlignment="1">
      <alignment horizontal="left" vertical="center" indent="1"/>
    </xf>
    <xf numFmtId="165" fontId="5" fillId="5" borderId="2" xfId="0" applyNumberFormat="1" applyFont="1" applyFill="1" applyBorder="1" applyAlignment="1">
      <alignment horizontal="left" vertical="center" indent="1"/>
    </xf>
    <xf numFmtId="166" fontId="5" fillId="5" borderId="2" xfId="0" applyNumberFormat="1" applyFont="1" applyFill="1" applyBorder="1" applyAlignment="1">
      <alignment horizontal="left" vertical="center" indent="1"/>
    </xf>
    <xf numFmtId="0" fontId="7" fillId="2" borderId="5" xfId="0" applyFont="1" applyFill="1" applyBorder="1" applyAlignment="1">
      <alignment horizontal="left" vertical="center" indent="1"/>
    </xf>
    <xf numFmtId="0" fontId="7" fillId="2" borderId="5" xfId="0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left" vertical="center" indent="1"/>
    </xf>
    <xf numFmtId="165" fontId="9" fillId="5" borderId="6" xfId="0" applyNumberFormat="1" applyFont="1" applyFill="1" applyBorder="1" applyAlignment="1">
      <alignment horizontal="center" vertical="center"/>
    </xf>
    <xf numFmtId="169" fontId="8" fillId="7" borderId="6" xfId="0" applyNumberFormat="1" applyFont="1" applyFill="1" applyBorder="1" applyAlignment="1">
      <alignment horizontal="center" vertical="center"/>
    </xf>
    <xf numFmtId="165" fontId="10" fillId="7" borderId="6" xfId="0" applyNumberFormat="1" applyFont="1" applyFill="1" applyBorder="1" applyAlignment="1">
      <alignment horizontal="center" vertical="center"/>
    </xf>
    <xf numFmtId="166" fontId="8" fillId="5" borderId="6" xfId="0" applyNumberFormat="1" applyFont="1" applyFill="1" applyBorder="1" applyAlignment="1">
      <alignment horizontal="center" vertical="center"/>
    </xf>
    <xf numFmtId="168" fontId="8" fillId="7" borderId="6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left" vertical="center" indent="1"/>
    </xf>
    <xf numFmtId="0" fontId="11" fillId="8" borderId="6" xfId="0" applyFont="1" applyFill="1" applyBorder="1" applyAlignment="1">
      <alignment horizontal="left" vertical="center" indent="1"/>
    </xf>
    <xf numFmtId="164" fontId="8" fillId="6" borderId="6" xfId="0" applyNumberFormat="1" applyFont="1" applyFill="1" applyBorder="1" applyAlignment="1">
      <alignment horizontal="left" vertical="center" indent="1"/>
    </xf>
    <xf numFmtId="165" fontId="9" fillId="6" borderId="6" xfId="0" applyNumberFormat="1" applyFont="1" applyFill="1" applyBorder="1" applyAlignment="1">
      <alignment horizontal="center" vertical="center"/>
    </xf>
    <xf numFmtId="166" fontId="8" fillId="6" borderId="6" xfId="0" applyNumberFormat="1" applyFont="1" applyFill="1" applyBorder="1" applyAlignment="1">
      <alignment horizontal="center" vertical="center"/>
    </xf>
    <xf numFmtId="164" fontId="8" fillId="8" borderId="6" xfId="0" applyNumberFormat="1" applyFont="1" applyFill="1" applyBorder="1" applyAlignment="1">
      <alignment horizontal="left" vertical="center" indent="1"/>
    </xf>
    <xf numFmtId="165" fontId="9" fillId="8" borderId="6" xfId="0" applyNumberFormat="1" applyFont="1" applyFill="1" applyBorder="1" applyAlignment="1">
      <alignment horizontal="center" vertical="center"/>
    </xf>
    <xf numFmtId="166" fontId="8" fillId="8" borderId="6" xfId="0" applyNumberFormat="1" applyFont="1" applyFill="1" applyBorder="1" applyAlignment="1">
      <alignment horizontal="center" vertical="center"/>
    </xf>
    <xf numFmtId="168" fontId="13" fillId="4" borderId="7" xfId="0" applyNumberFormat="1" applyFont="1" applyFill="1" applyBorder="1" applyAlignment="1">
      <alignment horizontal="center" vertical="center"/>
    </xf>
    <xf numFmtId="0" fontId="0" fillId="4" borderId="7" xfId="0" applyFill="1" applyBorder="1"/>
    <xf numFmtId="0" fontId="14" fillId="5" borderId="2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left" vertical="center"/>
    </xf>
  </cellXfs>
  <cellStyles count="1">
    <cellStyle name="Standard" xfId="0" builtinId="0"/>
  </cellStyles>
  <dxfs count="4">
    <dxf>
      <font>
        <b/>
        <sz val="10"/>
        <color rgb="FFB23A2E"/>
        <name val="Calibri"/>
        <charset val="1"/>
      </font>
    </dxf>
    <dxf>
      <font>
        <b/>
        <sz val="10"/>
        <color rgb="FF2C6E9C"/>
        <name val="Calibri"/>
        <charset val="1"/>
      </font>
    </dxf>
    <dxf>
      <font>
        <b/>
        <sz val="10"/>
        <color rgb="FFB23A2E"/>
        <name val="Calibri"/>
        <charset val="1"/>
      </font>
    </dxf>
    <dxf>
      <font>
        <b/>
        <sz val="10"/>
        <color rgb="FF2C6E9C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38"/>
      <rgbColor rgb="FF800080"/>
      <rgbColor rgb="FF2C6E9C"/>
      <rgbColor rgb="FFD9D2CE"/>
      <rgbColor rgb="FF878787"/>
      <rgbColor rgb="FF9999FF"/>
      <rgbColor rgb="FF993366"/>
      <rgbColor rgb="FFF8F0E4"/>
      <rgbColor rgb="FFEFEDEE"/>
      <rgbColor rgb="FF5B2A4A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EEF1"/>
      <rgbColor rgb="FFFAF7F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169"/>
      <rgbColor rgb="FFB0894F"/>
      <rgbColor rgb="FF003366"/>
      <rgbColor rgb="FF339966"/>
      <rgbColor rgb="FF003300"/>
      <rgbColor rgb="FF43203A"/>
      <rgbColor rgb="FFB23A2E"/>
      <rgbColor rgb="FF993366"/>
      <rgbColor rgb="FF333399"/>
      <rgbColor rgb="FF2C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Gewichtsverlauf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'Gewichtskontrolle 2026'!$B$13</c:f>
              <c:strCache>
                <c:ptCount val="1"/>
                <c:pt idx="0">
                  <c:v>Gewicht</c:v>
                </c:pt>
              </c:strCache>
            </c:strRef>
          </c:tx>
          <c:spPr>
            <a:ln w="28080">
              <a:solidFill>
                <a:srgbClr val="5B2A4A"/>
              </a:solidFill>
              <a:round/>
            </a:ln>
          </c:spPr>
          <c:marker>
            <c:symbol val="circle"/>
            <c:size val="6"/>
            <c:spPr>
              <a:solidFill>
                <a:srgbClr val="5B2A4A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'Gewichtskontrolle 2026'!$A$14:$A$33</c:f>
              <c:numCache>
                <c:formatCode>dd\.mm\.yyyy</c:formatCode>
                <c:ptCount val="20"/>
                <c:pt idx="0">
                  <c:v>46027</c:v>
                </c:pt>
                <c:pt idx="1">
                  <c:v>46034</c:v>
                </c:pt>
                <c:pt idx="2">
                  <c:v>46041</c:v>
                </c:pt>
                <c:pt idx="3">
                  <c:v>46048</c:v>
                </c:pt>
                <c:pt idx="4">
                  <c:v>46055</c:v>
                </c:pt>
                <c:pt idx="5">
                  <c:v>46062</c:v>
                </c:pt>
                <c:pt idx="6">
                  <c:v>46069</c:v>
                </c:pt>
                <c:pt idx="7">
                  <c:v>46076</c:v>
                </c:pt>
                <c:pt idx="8">
                  <c:v>46083</c:v>
                </c:pt>
                <c:pt idx="9">
                  <c:v>46090</c:v>
                </c:pt>
                <c:pt idx="10">
                  <c:v>46097</c:v>
                </c:pt>
                <c:pt idx="11">
                  <c:v>46104</c:v>
                </c:pt>
              </c:numCache>
            </c:numRef>
          </c:cat>
          <c:val>
            <c:numRef>
              <c:f>'Gewichtskontrolle 2026'!$B$14:$B$33</c:f>
              <c:numCache>
                <c:formatCode>0.0" kg"</c:formatCode>
                <c:ptCount val="20"/>
                <c:pt idx="0">
                  <c:v>91.2</c:v>
                </c:pt>
                <c:pt idx="1">
                  <c:v>90.4</c:v>
                </c:pt>
                <c:pt idx="2">
                  <c:v>89.9</c:v>
                </c:pt>
                <c:pt idx="3">
                  <c:v>89.1</c:v>
                </c:pt>
                <c:pt idx="4">
                  <c:v>88.6</c:v>
                </c:pt>
                <c:pt idx="5">
                  <c:v>88</c:v>
                </c:pt>
                <c:pt idx="6">
                  <c:v>87.3</c:v>
                </c:pt>
                <c:pt idx="7">
                  <c:v>86.9</c:v>
                </c:pt>
                <c:pt idx="8">
                  <c:v>86.2</c:v>
                </c:pt>
                <c:pt idx="9">
                  <c:v>85.9</c:v>
                </c:pt>
                <c:pt idx="10">
                  <c:v>85.5</c:v>
                </c:pt>
                <c:pt idx="11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3-4526-BB5F-AEF00FE3C04A}"/>
            </c:ext>
          </c:extLst>
        </c:ser>
        <c:ser>
          <c:idx val="1"/>
          <c:order val="1"/>
          <c:tx>
            <c:strRef>
              <c:f>'Gewichtskontrolle 2026'!$E$13</c:f>
              <c:strCache>
                <c:ptCount val="1"/>
                <c:pt idx="0">
                  <c:v>Zielgewicht</c:v>
                </c:pt>
              </c:strCache>
            </c:strRef>
          </c:tx>
          <c:spPr>
            <a:ln w="18000">
              <a:solidFill>
                <a:srgbClr val="B0894F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'Gewichtskontrolle 2026'!$A$14:$A$33</c:f>
              <c:numCache>
                <c:formatCode>dd\.mm\.yyyy</c:formatCode>
                <c:ptCount val="20"/>
                <c:pt idx="0">
                  <c:v>46027</c:v>
                </c:pt>
                <c:pt idx="1">
                  <c:v>46034</c:v>
                </c:pt>
                <c:pt idx="2">
                  <c:v>46041</c:v>
                </c:pt>
                <c:pt idx="3">
                  <c:v>46048</c:v>
                </c:pt>
                <c:pt idx="4">
                  <c:v>46055</c:v>
                </c:pt>
                <c:pt idx="5">
                  <c:v>46062</c:v>
                </c:pt>
                <c:pt idx="6">
                  <c:v>46069</c:v>
                </c:pt>
                <c:pt idx="7">
                  <c:v>46076</c:v>
                </c:pt>
                <c:pt idx="8">
                  <c:v>46083</c:v>
                </c:pt>
                <c:pt idx="9">
                  <c:v>46090</c:v>
                </c:pt>
                <c:pt idx="10">
                  <c:v>46097</c:v>
                </c:pt>
                <c:pt idx="11">
                  <c:v>46104</c:v>
                </c:pt>
              </c:numCache>
            </c:numRef>
          </c:cat>
          <c:val>
            <c:numRef>
              <c:f>'Gewichtskontrolle 2026'!$E$14:$E$33</c:f>
              <c:numCache>
                <c:formatCode>0.0" kg"</c:formatCode>
                <c:ptCount val="20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23-4526-BB5F-AEF00FE3C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5246900"/>
        <c:axId val="79187941"/>
      </c:lineChart>
      <c:dateAx>
        <c:axId val="15246900"/>
        <c:scaling>
          <c:orientation val="minMax"/>
        </c:scaling>
        <c:delete val="0"/>
        <c:axPos val="b"/>
        <c:numFmt formatCode="dd\.mm" sourceLinked="0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9187941"/>
        <c:crosses val="autoZero"/>
        <c:auto val="1"/>
        <c:lblOffset val="100"/>
        <c:baseTimeUnit val="days"/>
      </c:dateAx>
      <c:valAx>
        <c:axId val="7918794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kg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&quot; kg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524690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9</xdr:col>
      <xdr:colOff>786960</xdr:colOff>
      <xdr:row>50</xdr:row>
      <xdr:rowOff>68760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showGridLines="0" tabSelected="1" zoomScaleNormal="100" workbookViewId="0">
      <pane ySplit="13" topLeftCell="A14" activePane="bottomLeft" state="frozen"/>
      <selection pane="bottomLeft" activeCell="K67" sqref="K67"/>
    </sheetView>
  </sheetViews>
  <sheetFormatPr baseColWidth="10" defaultColWidth="8.7109375" defaultRowHeight="15" x14ac:dyDescent="0.25"/>
  <cols>
    <col min="1" max="1" width="12.42578125" customWidth="1"/>
    <col min="2" max="3" width="11" customWidth="1"/>
    <col min="4" max="6" width="10.5703125" customWidth="1"/>
    <col min="7" max="8" width="9.5703125" customWidth="1"/>
    <col min="9" max="9" width="8.42578125" customWidth="1"/>
    <col min="10" max="10" width="26" customWidth="1"/>
  </cols>
  <sheetData>
    <row r="1" spans="1:10" ht="33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7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6" customHeight="1" x14ac:dyDescent="0.25"/>
    <row r="4" spans="1:10" ht="21" customHeight="1" x14ac:dyDescent="0.2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5">
      <c r="A5" s="12" t="s">
        <v>3</v>
      </c>
      <c r="B5" s="12" t="s">
        <v>4</v>
      </c>
      <c r="C5" s="12" t="s">
        <v>5</v>
      </c>
      <c r="D5" s="12" t="s">
        <v>6</v>
      </c>
    </row>
    <row r="6" spans="1:10" ht="21.75" customHeight="1" x14ac:dyDescent="0.25">
      <c r="A6" s="13">
        <v>46027</v>
      </c>
      <c r="B6" s="14">
        <v>91.2</v>
      </c>
      <c r="C6" s="14">
        <v>80</v>
      </c>
      <c r="D6" s="15">
        <v>182</v>
      </c>
    </row>
    <row r="7" spans="1:10" ht="6" customHeight="1" x14ac:dyDescent="0.25"/>
    <row r="8" spans="1:10" ht="21" customHeight="1" x14ac:dyDescent="0.25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</row>
    <row r="9" spans="1:10" ht="30" customHeight="1" x14ac:dyDescent="0.25">
      <c r="A9" s="8">
        <f>IFERROR(LOOKUP(2,1/($B$14:$B$33&lt;&gt;""),$B$14:$B$33),"")</f>
        <v>85.8</v>
      </c>
      <c r="B9" s="8"/>
      <c r="C9" s="7">
        <f>IF(ISNUMBER($A$9),$B$6-$A$9,"")</f>
        <v>5.4000000000000057</v>
      </c>
      <c r="D9" s="7"/>
      <c r="E9" s="8">
        <f>IF(ISNUMBER($A$9),$A$9-$C$6,"")</f>
        <v>5.7999999999999972</v>
      </c>
      <c r="F9" s="8"/>
      <c r="G9" s="6">
        <f>IF(ISNUMBER($A$9),MAX(MIN(($B$6-$A$9)/($B$6-$C$6),1),0),"")</f>
        <v>0.48214285714285754</v>
      </c>
      <c r="H9" s="6"/>
      <c r="I9" s="5">
        <f>IF(ISNUMBER($A$9),$A$9/(($D$6/100)^2),"")</f>
        <v>25.902668759811615</v>
      </c>
      <c r="J9" s="5"/>
    </row>
    <row r="10" spans="1:10" ht="15.75" customHeight="1" x14ac:dyDescent="0.25">
      <c r="A10" s="4" t="s">
        <v>8</v>
      </c>
      <c r="B10" s="4"/>
      <c r="C10" s="4" t="s">
        <v>9</v>
      </c>
      <c r="D10" s="4"/>
      <c r="E10" s="4" t="s">
        <v>10</v>
      </c>
      <c r="F10" s="4"/>
      <c r="G10" s="4" t="s">
        <v>11</v>
      </c>
      <c r="H10" s="4"/>
      <c r="I10" s="4" t="str">
        <f>IF(NOT(ISNUMBER($I$9)),"BMI",IF($I$9&lt;18.5,"BMI · Untergewicht",IF($I$9&lt;25,"BMI · Normalgewicht",IF($I$9&lt;30,"BMI · Übergewicht","BMI · Adipositas"))))</f>
        <v>BMI · Übergewicht</v>
      </c>
      <c r="J10" s="4"/>
    </row>
    <row r="11" spans="1:10" ht="6" customHeight="1" x14ac:dyDescent="0.25"/>
    <row r="12" spans="1:10" ht="21" customHeight="1" x14ac:dyDescent="0.25">
      <c r="A12" s="9" t="s">
        <v>12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9.5" customHeight="1" x14ac:dyDescent="0.25">
      <c r="A13" s="16" t="s">
        <v>13</v>
      </c>
      <c r="B13" s="17" t="s">
        <v>14</v>
      </c>
      <c r="C13" s="17" t="s">
        <v>15</v>
      </c>
      <c r="D13" s="17" t="s">
        <v>16</v>
      </c>
      <c r="E13" s="17" t="s">
        <v>5</v>
      </c>
      <c r="F13" s="17" t="s">
        <v>17</v>
      </c>
      <c r="G13" s="17" t="s">
        <v>18</v>
      </c>
      <c r="H13" s="17" t="s">
        <v>19</v>
      </c>
      <c r="I13" s="17" t="s">
        <v>20</v>
      </c>
      <c r="J13" s="16" t="s">
        <v>21</v>
      </c>
    </row>
    <row r="14" spans="1:10" ht="16.5" customHeight="1" x14ac:dyDescent="0.25">
      <c r="A14" s="18">
        <v>46027</v>
      </c>
      <c r="B14" s="19">
        <v>91.2</v>
      </c>
      <c r="C14" s="20" t="str">
        <f t="shared" ref="C14:C33" si="0">IF($B14="","",IF(ISNUMBER($B13),$B14-$B13,""))</f>
        <v/>
      </c>
      <c r="D14" s="20">
        <f t="shared" ref="D14:D33" si="1">IF($B14="","",$B14-$B$6)</f>
        <v>0</v>
      </c>
      <c r="E14" s="21">
        <f t="shared" ref="E14:E33" si="2">IF($B14="","",$C$6)</f>
        <v>80</v>
      </c>
      <c r="F14" s="20">
        <f t="shared" ref="F14:F33" si="3">IF($B14="","",$B14-$C$6)</f>
        <v>11.200000000000003</v>
      </c>
      <c r="G14" s="22">
        <v>104</v>
      </c>
      <c r="H14" s="22">
        <v>110</v>
      </c>
      <c r="I14" s="23">
        <f t="shared" ref="I14:I33" si="4">IF($B14="","",IF($D$6="","",$B14/(($D$6/100)^2)))</f>
        <v>27.532906653785773</v>
      </c>
      <c r="J14" s="24" t="s">
        <v>22</v>
      </c>
    </row>
    <row r="15" spans="1:10" ht="16.5" customHeight="1" x14ac:dyDescent="0.25">
      <c r="A15" s="18">
        <v>46034</v>
      </c>
      <c r="B15" s="19">
        <v>90.4</v>
      </c>
      <c r="C15" s="20">
        <f t="shared" si="0"/>
        <v>-0.79999999999999716</v>
      </c>
      <c r="D15" s="20">
        <f t="shared" si="1"/>
        <v>-0.79999999999999716</v>
      </c>
      <c r="E15" s="21">
        <f t="shared" si="2"/>
        <v>80</v>
      </c>
      <c r="F15" s="20">
        <f t="shared" si="3"/>
        <v>10.400000000000006</v>
      </c>
      <c r="G15" s="22">
        <v>103</v>
      </c>
      <c r="H15" s="22">
        <v>109</v>
      </c>
      <c r="I15" s="23">
        <f t="shared" si="4"/>
        <v>27.291389928752565</v>
      </c>
      <c r="J15" s="25" t="s">
        <v>23</v>
      </c>
    </row>
    <row r="16" spans="1:10" ht="16.5" customHeight="1" x14ac:dyDescent="0.25">
      <c r="A16" s="18">
        <v>46041</v>
      </c>
      <c r="B16" s="19">
        <v>89.9</v>
      </c>
      <c r="C16" s="20">
        <f t="shared" si="0"/>
        <v>-0.5</v>
      </c>
      <c r="D16" s="20">
        <f t="shared" si="1"/>
        <v>-1.2999999999999972</v>
      </c>
      <c r="E16" s="21">
        <f t="shared" si="2"/>
        <v>80</v>
      </c>
      <c r="F16" s="20">
        <f t="shared" si="3"/>
        <v>9.9000000000000057</v>
      </c>
      <c r="G16" s="22">
        <v>103</v>
      </c>
      <c r="H16" s="22">
        <v>109</v>
      </c>
      <c r="I16" s="23">
        <f t="shared" si="4"/>
        <v>27.140441975606812</v>
      </c>
      <c r="J16" s="24" t="s">
        <v>24</v>
      </c>
    </row>
    <row r="17" spans="1:10" ht="16.5" customHeight="1" x14ac:dyDescent="0.25">
      <c r="A17" s="18">
        <v>46048</v>
      </c>
      <c r="B17" s="19">
        <v>89.1</v>
      </c>
      <c r="C17" s="20">
        <f t="shared" si="0"/>
        <v>-0.80000000000001137</v>
      </c>
      <c r="D17" s="20">
        <f t="shared" si="1"/>
        <v>-2.1000000000000085</v>
      </c>
      <c r="E17" s="21">
        <f t="shared" si="2"/>
        <v>80</v>
      </c>
      <c r="F17" s="20">
        <f t="shared" si="3"/>
        <v>9.0999999999999943</v>
      </c>
      <c r="G17" s="22">
        <v>102</v>
      </c>
      <c r="H17" s="22">
        <v>108</v>
      </c>
      <c r="I17" s="23">
        <f t="shared" si="4"/>
        <v>26.898925250573598</v>
      </c>
      <c r="J17" s="25"/>
    </row>
    <row r="18" spans="1:10" ht="16.5" customHeight="1" x14ac:dyDescent="0.25">
      <c r="A18" s="18">
        <v>46055</v>
      </c>
      <c r="B18" s="19">
        <v>88.6</v>
      </c>
      <c r="C18" s="20">
        <f t="shared" si="0"/>
        <v>-0.5</v>
      </c>
      <c r="D18" s="20">
        <f t="shared" si="1"/>
        <v>-2.6000000000000085</v>
      </c>
      <c r="E18" s="21">
        <f t="shared" si="2"/>
        <v>80</v>
      </c>
      <c r="F18" s="20">
        <f t="shared" si="3"/>
        <v>8.5999999999999943</v>
      </c>
      <c r="G18" s="22">
        <v>101</v>
      </c>
      <c r="H18" s="22">
        <v>108</v>
      </c>
      <c r="I18" s="23">
        <f t="shared" si="4"/>
        <v>26.747977297427845</v>
      </c>
      <c r="J18" s="24" t="s">
        <v>25</v>
      </c>
    </row>
    <row r="19" spans="1:10" ht="16.5" customHeight="1" x14ac:dyDescent="0.25">
      <c r="A19" s="18">
        <v>46062</v>
      </c>
      <c r="B19" s="19">
        <v>88</v>
      </c>
      <c r="C19" s="20">
        <f t="shared" si="0"/>
        <v>-0.59999999999999432</v>
      </c>
      <c r="D19" s="20">
        <f t="shared" si="1"/>
        <v>-3.2000000000000028</v>
      </c>
      <c r="E19" s="21">
        <f t="shared" si="2"/>
        <v>80</v>
      </c>
      <c r="F19" s="20">
        <f t="shared" si="3"/>
        <v>8</v>
      </c>
      <c r="G19" s="22">
        <v>101</v>
      </c>
      <c r="H19" s="22">
        <v>107</v>
      </c>
      <c r="I19" s="23">
        <f t="shared" si="4"/>
        <v>26.566839753652939</v>
      </c>
      <c r="J19" s="25"/>
    </row>
    <row r="20" spans="1:10" ht="16.5" customHeight="1" x14ac:dyDescent="0.25">
      <c r="A20" s="18">
        <v>46069</v>
      </c>
      <c r="B20" s="19">
        <v>87.3</v>
      </c>
      <c r="C20" s="20">
        <f t="shared" si="0"/>
        <v>-0.70000000000000284</v>
      </c>
      <c r="D20" s="20">
        <f t="shared" si="1"/>
        <v>-3.9000000000000057</v>
      </c>
      <c r="E20" s="21">
        <f t="shared" si="2"/>
        <v>80</v>
      </c>
      <c r="F20" s="20">
        <f t="shared" si="3"/>
        <v>7.2999999999999972</v>
      </c>
      <c r="G20" s="22">
        <v>100</v>
      </c>
      <c r="H20" s="22">
        <v>107</v>
      </c>
      <c r="I20" s="23">
        <f t="shared" si="4"/>
        <v>26.355512619248881</v>
      </c>
      <c r="J20" s="24" t="s">
        <v>26</v>
      </c>
    </row>
    <row r="21" spans="1:10" ht="16.5" customHeight="1" x14ac:dyDescent="0.25">
      <c r="A21" s="18">
        <v>46076</v>
      </c>
      <c r="B21" s="19">
        <v>86.9</v>
      </c>
      <c r="C21" s="20">
        <f t="shared" si="0"/>
        <v>-0.39999999999999147</v>
      </c>
      <c r="D21" s="20">
        <f t="shared" si="1"/>
        <v>-4.2999999999999972</v>
      </c>
      <c r="E21" s="21">
        <f t="shared" si="2"/>
        <v>80</v>
      </c>
      <c r="F21" s="20">
        <f t="shared" si="3"/>
        <v>6.9000000000000057</v>
      </c>
      <c r="G21" s="22">
        <v>100</v>
      </c>
      <c r="H21" s="22">
        <v>106</v>
      </c>
      <c r="I21" s="23">
        <f t="shared" si="4"/>
        <v>26.234754256732277</v>
      </c>
      <c r="J21" s="25"/>
    </row>
    <row r="22" spans="1:10" ht="16.5" customHeight="1" x14ac:dyDescent="0.25">
      <c r="A22" s="18">
        <v>46083</v>
      </c>
      <c r="B22" s="19">
        <v>86.2</v>
      </c>
      <c r="C22" s="20">
        <f t="shared" si="0"/>
        <v>-0.70000000000000284</v>
      </c>
      <c r="D22" s="20">
        <f t="shared" si="1"/>
        <v>-5</v>
      </c>
      <c r="E22" s="21">
        <f t="shared" si="2"/>
        <v>80</v>
      </c>
      <c r="F22" s="20">
        <f t="shared" si="3"/>
        <v>6.2000000000000028</v>
      </c>
      <c r="G22" s="22">
        <v>99</v>
      </c>
      <c r="H22" s="22">
        <v>106</v>
      </c>
      <c r="I22" s="23">
        <f t="shared" si="4"/>
        <v>26.023427122328219</v>
      </c>
      <c r="J22" s="24" t="s">
        <v>27</v>
      </c>
    </row>
    <row r="23" spans="1:10" ht="16.5" customHeight="1" x14ac:dyDescent="0.25">
      <c r="A23" s="18">
        <v>46090</v>
      </c>
      <c r="B23" s="19">
        <v>85.9</v>
      </c>
      <c r="C23" s="20">
        <f t="shared" si="0"/>
        <v>-0.29999999999999716</v>
      </c>
      <c r="D23" s="20">
        <f t="shared" si="1"/>
        <v>-5.2999999999999972</v>
      </c>
      <c r="E23" s="21">
        <f t="shared" si="2"/>
        <v>80</v>
      </c>
      <c r="F23" s="20">
        <f t="shared" si="3"/>
        <v>5.9000000000000057</v>
      </c>
      <c r="G23" s="22">
        <v>99</v>
      </c>
      <c r="H23" s="22">
        <v>105</v>
      </c>
      <c r="I23" s="23">
        <f t="shared" si="4"/>
        <v>25.932858350440767</v>
      </c>
      <c r="J23" s="25"/>
    </row>
    <row r="24" spans="1:10" ht="16.5" customHeight="1" x14ac:dyDescent="0.25">
      <c r="A24" s="18">
        <v>46097</v>
      </c>
      <c r="B24" s="19">
        <v>85.5</v>
      </c>
      <c r="C24" s="20">
        <f t="shared" si="0"/>
        <v>-0.40000000000000568</v>
      </c>
      <c r="D24" s="20">
        <f t="shared" si="1"/>
        <v>-5.7000000000000028</v>
      </c>
      <c r="E24" s="21">
        <f t="shared" si="2"/>
        <v>80</v>
      </c>
      <c r="F24" s="20">
        <f t="shared" si="3"/>
        <v>5.5</v>
      </c>
      <c r="G24" s="22">
        <v>98</v>
      </c>
      <c r="H24" s="22">
        <v>105</v>
      </c>
      <c r="I24" s="23">
        <f t="shared" si="4"/>
        <v>25.81209998792416</v>
      </c>
      <c r="J24" s="24" t="s">
        <v>28</v>
      </c>
    </row>
    <row r="25" spans="1:10" ht="16.5" customHeight="1" x14ac:dyDescent="0.25">
      <c r="A25" s="18">
        <v>46104</v>
      </c>
      <c r="B25" s="19">
        <v>85.8</v>
      </c>
      <c r="C25" s="20">
        <f t="shared" si="0"/>
        <v>0.29999999999999716</v>
      </c>
      <c r="D25" s="20">
        <f t="shared" si="1"/>
        <v>-5.4000000000000057</v>
      </c>
      <c r="E25" s="21">
        <f t="shared" si="2"/>
        <v>80</v>
      </c>
      <c r="F25" s="20">
        <f t="shared" si="3"/>
        <v>5.7999999999999972</v>
      </c>
      <c r="G25" s="22">
        <v>98</v>
      </c>
      <c r="H25" s="22">
        <v>105</v>
      </c>
      <c r="I25" s="23">
        <f t="shared" si="4"/>
        <v>25.902668759811615</v>
      </c>
      <c r="J25" s="25" t="s">
        <v>29</v>
      </c>
    </row>
    <row r="26" spans="1:10" ht="16.5" customHeight="1" x14ac:dyDescent="0.25">
      <c r="A26" s="26"/>
      <c r="B26" s="27"/>
      <c r="C26" s="20" t="str">
        <f t="shared" si="0"/>
        <v/>
      </c>
      <c r="D26" s="20" t="str">
        <f t="shared" si="1"/>
        <v/>
      </c>
      <c r="E26" s="21" t="str">
        <f t="shared" si="2"/>
        <v/>
      </c>
      <c r="F26" s="20" t="str">
        <f t="shared" si="3"/>
        <v/>
      </c>
      <c r="G26" s="28"/>
      <c r="H26" s="28"/>
      <c r="I26" s="23" t="str">
        <f t="shared" si="4"/>
        <v/>
      </c>
      <c r="J26" s="24"/>
    </row>
    <row r="27" spans="1:10" ht="16.5" customHeight="1" x14ac:dyDescent="0.25">
      <c r="A27" s="29"/>
      <c r="B27" s="30"/>
      <c r="C27" s="20" t="str">
        <f t="shared" si="0"/>
        <v/>
      </c>
      <c r="D27" s="20" t="str">
        <f t="shared" si="1"/>
        <v/>
      </c>
      <c r="E27" s="21" t="str">
        <f t="shared" si="2"/>
        <v/>
      </c>
      <c r="F27" s="20" t="str">
        <f t="shared" si="3"/>
        <v/>
      </c>
      <c r="G27" s="31"/>
      <c r="H27" s="31"/>
      <c r="I27" s="23" t="str">
        <f t="shared" si="4"/>
        <v/>
      </c>
      <c r="J27" s="25"/>
    </row>
    <row r="28" spans="1:10" ht="16.5" customHeight="1" x14ac:dyDescent="0.25">
      <c r="A28" s="26"/>
      <c r="B28" s="27"/>
      <c r="C28" s="20" t="str">
        <f t="shared" si="0"/>
        <v/>
      </c>
      <c r="D28" s="20" t="str">
        <f t="shared" si="1"/>
        <v/>
      </c>
      <c r="E28" s="21" t="str">
        <f t="shared" si="2"/>
        <v/>
      </c>
      <c r="F28" s="20" t="str">
        <f t="shared" si="3"/>
        <v/>
      </c>
      <c r="G28" s="28"/>
      <c r="H28" s="28"/>
      <c r="I28" s="23" t="str">
        <f t="shared" si="4"/>
        <v/>
      </c>
      <c r="J28" s="24"/>
    </row>
    <row r="29" spans="1:10" ht="16.5" customHeight="1" x14ac:dyDescent="0.25">
      <c r="A29" s="29"/>
      <c r="B29" s="30"/>
      <c r="C29" s="20" t="str">
        <f t="shared" si="0"/>
        <v/>
      </c>
      <c r="D29" s="20" t="str">
        <f t="shared" si="1"/>
        <v/>
      </c>
      <c r="E29" s="21" t="str">
        <f t="shared" si="2"/>
        <v/>
      </c>
      <c r="F29" s="20" t="str">
        <f t="shared" si="3"/>
        <v/>
      </c>
      <c r="G29" s="31"/>
      <c r="H29" s="31"/>
      <c r="I29" s="23" t="str">
        <f t="shared" si="4"/>
        <v/>
      </c>
      <c r="J29" s="25"/>
    </row>
    <row r="30" spans="1:10" ht="16.5" customHeight="1" x14ac:dyDescent="0.25">
      <c r="A30" s="26"/>
      <c r="B30" s="27"/>
      <c r="C30" s="20" t="str">
        <f t="shared" si="0"/>
        <v/>
      </c>
      <c r="D30" s="20" t="str">
        <f t="shared" si="1"/>
        <v/>
      </c>
      <c r="E30" s="21" t="str">
        <f t="shared" si="2"/>
        <v/>
      </c>
      <c r="F30" s="20" t="str">
        <f t="shared" si="3"/>
        <v/>
      </c>
      <c r="G30" s="28"/>
      <c r="H30" s="28"/>
      <c r="I30" s="23" t="str">
        <f t="shared" si="4"/>
        <v/>
      </c>
      <c r="J30" s="24"/>
    </row>
    <row r="31" spans="1:10" ht="16.5" customHeight="1" x14ac:dyDescent="0.25">
      <c r="A31" s="29"/>
      <c r="B31" s="30"/>
      <c r="C31" s="20" t="str">
        <f t="shared" si="0"/>
        <v/>
      </c>
      <c r="D31" s="20" t="str">
        <f t="shared" si="1"/>
        <v/>
      </c>
      <c r="E31" s="21" t="str">
        <f t="shared" si="2"/>
        <v/>
      </c>
      <c r="F31" s="20" t="str">
        <f t="shared" si="3"/>
        <v/>
      </c>
      <c r="G31" s="31"/>
      <c r="H31" s="31"/>
      <c r="I31" s="23" t="str">
        <f t="shared" si="4"/>
        <v/>
      </c>
      <c r="J31" s="25"/>
    </row>
    <row r="32" spans="1:10" ht="16.5" customHeight="1" x14ac:dyDescent="0.25">
      <c r="A32" s="26"/>
      <c r="B32" s="27"/>
      <c r="C32" s="20" t="str">
        <f t="shared" si="0"/>
        <v/>
      </c>
      <c r="D32" s="20" t="str">
        <f t="shared" si="1"/>
        <v/>
      </c>
      <c r="E32" s="21" t="str">
        <f t="shared" si="2"/>
        <v/>
      </c>
      <c r="F32" s="20" t="str">
        <f t="shared" si="3"/>
        <v/>
      </c>
      <c r="G32" s="28"/>
      <c r="H32" s="28"/>
      <c r="I32" s="23" t="str">
        <f t="shared" si="4"/>
        <v/>
      </c>
      <c r="J32" s="24"/>
    </row>
    <row r="33" spans="1:10" ht="16.5" customHeight="1" x14ac:dyDescent="0.25">
      <c r="A33" s="29"/>
      <c r="B33" s="30"/>
      <c r="C33" s="20" t="str">
        <f t="shared" si="0"/>
        <v/>
      </c>
      <c r="D33" s="20" t="str">
        <f t="shared" si="1"/>
        <v/>
      </c>
      <c r="E33" s="21" t="str">
        <f t="shared" si="2"/>
        <v/>
      </c>
      <c r="F33" s="20" t="str">
        <f t="shared" si="3"/>
        <v/>
      </c>
      <c r="G33" s="31"/>
      <c r="H33" s="31"/>
      <c r="I33" s="23" t="str">
        <f t="shared" si="4"/>
        <v/>
      </c>
      <c r="J33" s="25"/>
    </row>
    <row r="34" spans="1:10" ht="19.5" customHeight="1" x14ac:dyDescent="0.25">
      <c r="A34" s="3" t="s">
        <v>30</v>
      </c>
      <c r="B34" s="3"/>
      <c r="C34" s="32">
        <f>IFERROR(AVERAGE($B$14:$B$33),"")</f>
        <v>87.899999999999991</v>
      </c>
      <c r="D34" s="3" t="s">
        <v>31</v>
      </c>
      <c r="E34" s="3"/>
      <c r="F34" s="32">
        <f>IFERROR(MIN($B$14:$B$33),"")</f>
        <v>85.5</v>
      </c>
      <c r="G34" s="3" t="s">
        <v>32</v>
      </c>
      <c r="H34" s="3"/>
      <c r="I34" s="32">
        <f>IFERROR(MAX($B$14:$B$33),"")</f>
        <v>91.2</v>
      </c>
      <c r="J34" s="33"/>
    </row>
    <row r="35" spans="1:10" ht="7.5" customHeight="1" x14ac:dyDescent="0.25"/>
    <row r="36" spans="1:10" ht="21" customHeight="1" x14ac:dyDescent="0.25">
      <c r="A36" s="9" t="s">
        <v>33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2" spans="1:10" ht="15" customHeight="1" x14ac:dyDescent="0.25"/>
    <row r="53" spans="1:10" ht="21" customHeight="1" x14ac:dyDescent="0.25">
      <c r="A53" s="9" t="s">
        <v>34</v>
      </c>
      <c r="B53" s="9"/>
      <c r="C53" s="9"/>
      <c r="D53" s="9"/>
      <c r="E53" s="9"/>
      <c r="F53" s="9"/>
      <c r="G53" s="9"/>
      <c r="H53" s="9"/>
      <c r="I53" s="9"/>
      <c r="J53" s="9"/>
    </row>
    <row r="54" spans="1:10" ht="18" customHeight="1" x14ac:dyDescent="0.25">
      <c r="A54" s="34"/>
      <c r="B54" s="2" t="s">
        <v>35</v>
      </c>
      <c r="C54" s="2"/>
      <c r="D54" s="2"/>
      <c r="E54" s="2"/>
      <c r="F54" s="35"/>
      <c r="G54" s="2" t="s">
        <v>36</v>
      </c>
      <c r="H54" s="2"/>
      <c r="I54" s="2"/>
      <c r="J54" s="2"/>
    </row>
    <row r="55" spans="1:10" ht="15.75" customHeight="1" x14ac:dyDescent="0.25">
      <c r="A55" s="2" t="s">
        <v>37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ht="15.75" customHeight="1" x14ac:dyDescent="0.25">
      <c r="A56" s="2" t="s">
        <v>38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ht="15.75" customHeight="1" x14ac:dyDescent="0.25">
      <c r="A57" s="2" t="s">
        <v>39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ht="15.75" customHeight="1" x14ac:dyDescent="0.25">
      <c r="A58" s="2" t="s">
        <v>40</v>
      </c>
      <c r="B58" s="2"/>
      <c r="C58" s="2"/>
      <c r="D58" s="2"/>
      <c r="E58" s="2"/>
      <c r="F58" s="2"/>
      <c r="G58" s="2"/>
      <c r="H58" s="2"/>
      <c r="I58" s="2"/>
      <c r="J58" s="2"/>
    </row>
    <row r="59" spans="1:10" ht="15.75" customHeight="1" x14ac:dyDescent="0.25">
      <c r="A59" s="2" t="s">
        <v>41</v>
      </c>
      <c r="B59" s="2"/>
      <c r="C59" s="2"/>
      <c r="D59" s="2"/>
      <c r="E59" s="2"/>
      <c r="F59" s="2"/>
      <c r="G59" s="2"/>
      <c r="H59" s="2"/>
      <c r="I59" s="2"/>
      <c r="J59" s="2"/>
    </row>
    <row r="60" spans="1:10" ht="27.75" customHeight="1" x14ac:dyDescent="0.25">
      <c r="A60" s="1" t="s">
        <v>42</v>
      </c>
      <c r="B60" s="1"/>
      <c r="C60" s="1"/>
      <c r="D60" s="1"/>
      <c r="E60" s="1"/>
      <c r="F60" s="1"/>
      <c r="G60" s="1"/>
      <c r="H60" s="1"/>
      <c r="I60" s="1"/>
      <c r="J60" s="1"/>
    </row>
  </sheetData>
  <mergeCells count="28">
    <mergeCell ref="A57:J57"/>
    <mergeCell ref="A58:J58"/>
    <mergeCell ref="A59:J59"/>
    <mergeCell ref="A60:J60"/>
    <mergeCell ref="A53:J53"/>
    <mergeCell ref="B54:E54"/>
    <mergeCell ref="G54:J54"/>
    <mergeCell ref="A55:J55"/>
    <mergeCell ref="A56:J56"/>
    <mergeCell ref="A12:J12"/>
    <mergeCell ref="A34:B34"/>
    <mergeCell ref="D34:E34"/>
    <mergeCell ref="G34:H34"/>
    <mergeCell ref="A36:J36"/>
    <mergeCell ref="A10:B10"/>
    <mergeCell ref="C10:D10"/>
    <mergeCell ref="E10:F10"/>
    <mergeCell ref="G10:H10"/>
    <mergeCell ref="I10:J10"/>
    <mergeCell ref="A1:J1"/>
    <mergeCell ref="A2:J2"/>
    <mergeCell ref="A4:J4"/>
    <mergeCell ref="A8:J8"/>
    <mergeCell ref="A9:B9"/>
    <mergeCell ref="C9:D9"/>
    <mergeCell ref="E9:F9"/>
    <mergeCell ref="G9:H9"/>
    <mergeCell ref="I9:J9"/>
  </mergeCells>
  <conditionalFormatting sqref="C14:D33">
    <cfRule type="cellIs" dxfId="3" priority="2" operator="lessThan">
      <formula>0</formula>
    </cfRule>
    <cfRule type="cellIs" dxfId="2" priority="3" operator="greaterThan">
      <formula>0</formula>
    </cfRule>
  </conditionalFormatting>
  <conditionalFormatting sqref="F14:F33">
    <cfRule type="cellIs" dxfId="1" priority="6" operator="lessThan">
      <formula>0</formula>
    </cfRule>
    <cfRule type="cellIs" dxfId="0" priority="7" operator="greaterThan">
      <formula>0</formula>
    </cfRule>
  </conditionalFormatting>
  <pageMargins left="0.4" right="0.4" top="0.5" bottom="0.5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Gewichtskontrolle 2026</vt:lpstr>
      <vt:lpstr>'Gewichtskontrolle 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2026-08-20T08:20:29Z</dcterms:created>
  <dcterms:modified xsi:type="dcterms:W3CDTF">2026-08-21T09:45:01Z</dcterms:modified>
  <dc:language>en-US</dc:language>
</cp:coreProperties>
</file>