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natsplan" sheetId="1" state="visible" r:id="rId3"/>
    <sheet name="Dashboard" sheetId="2" state="visible" r:id="rId4"/>
    <sheet name="Listen" sheetId="3" state="visible" r:id="rId5"/>
  </sheets>
  <definedNames>
    <definedName function="false" hidden="true" localSheetId="0" name="_xlnm._FilterDatabase" vbProcedure="false">Monatsplan!$A$8:$N$40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<sst xmlns="http://schemas.openxmlformats.org/spreadsheetml/2006/main" count="239" uniqueCount="99">
  <si>
    <t xml:space="preserve">Monatsplan</t>
  </si>
  <si>
    <t xml:space="preserve">Zeitraum:</t>
  </si>
  <si>
    <t xml:space="preserve">März 2026</t>
  </si>
  <si>
    <t xml:space="preserve">Aufgaben-, Termin- und Zeitplanung im Monatsüberblick  ·  Beispieldaten – vollständig überschreibbar</t>
  </si>
  <si>
    <t xml:space="preserve">Aufgaben gesamt</t>
  </si>
  <si>
    <t xml:space="preserve">Erledigt</t>
  </si>
  <si>
    <t xml:space="preserve">In Bearbeitung</t>
  </si>
  <si>
    <t xml:space="preserve">Offen</t>
  </si>
  <si>
    <t xml:space="preserve">Ø Fortschritt</t>
  </si>
  <si>
    <t xml:space="preserve">Ist-Stunden (∑)</t>
  </si>
  <si>
    <t xml:space="preserve">Kosten (∑)</t>
  </si>
  <si>
    <t xml:space="preserve">Nr.</t>
  </si>
  <si>
    <t xml:space="preserve">Datum</t>
  </si>
  <si>
    <t xml:space="preserve">Wochen-
tag</t>
  </si>
  <si>
    <t xml:space="preserve">Kategorie</t>
  </si>
  <si>
    <t xml:space="preserve">Aufgabe / Termin</t>
  </si>
  <si>
    <t xml:space="preserve">Verantwortlich</t>
  </si>
  <si>
    <t xml:space="preserve">Priorität</t>
  </si>
  <si>
    <t xml:space="preserve">Status</t>
  </si>
  <si>
    <t xml:space="preserve">Geplant
(Std.)</t>
  </si>
  <si>
    <t xml:space="preserve">Ist
(Std.)</t>
  </si>
  <si>
    <t xml:space="preserve">Abw.
(Std.)</t>
  </si>
  <si>
    <t xml:space="preserve">Kosten
(€)</t>
  </si>
  <si>
    <t xml:space="preserve">Fortschritt</t>
  </si>
  <si>
    <t xml:space="preserve">Notiz</t>
  </si>
  <si>
    <t xml:space="preserve">Besprechung</t>
  </si>
  <si>
    <t xml:space="preserve">Monatsauftakt / Team-Meeting</t>
  </si>
  <si>
    <t xml:space="preserve">Team</t>
  </si>
  <si>
    <t xml:space="preserve">Mittel</t>
  </si>
  <si>
    <t xml:space="preserve">Finanzen</t>
  </si>
  <si>
    <t xml:space="preserve">Monatsabschluss Vormonat prüfen</t>
  </si>
  <si>
    <t xml:space="preserve">M. Kraus</t>
  </si>
  <si>
    <t xml:space="preserve">Hoch</t>
  </si>
  <si>
    <t xml:space="preserve">Projekt</t>
  </si>
  <si>
    <t xml:space="preserve">Projektplan Q2 aktualisieren</t>
  </si>
  <si>
    <t xml:space="preserve">A. Berger</t>
  </si>
  <si>
    <t xml:space="preserve">IT</t>
  </si>
  <si>
    <t xml:space="preserve">Software-Updates einspielen</t>
  </si>
  <si>
    <t xml:space="preserve">T. Neumann</t>
  </si>
  <si>
    <t xml:space="preserve">Vertrieb</t>
  </si>
  <si>
    <t xml:space="preserve">Angebot Kunde 1042 erstellen</t>
  </si>
  <si>
    <t xml:space="preserve">S. Vogt</t>
  </si>
  <si>
    <t xml:space="preserve">Marketing</t>
  </si>
  <si>
    <t xml:space="preserve">Newsletter März vorbereiten</t>
  </si>
  <si>
    <t xml:space="preserve">L. Hofer</t>
  </si>
  <si>
    <t xml:space="preserve">Verwaltung</t>
  </si>
  <si>
    <t xml:space="preserve">Ablage &amp; Dokumentation ordnen</t>
  </si>
  <si>
    <t xml:space="preserve">Niedrig</t>
  </si>
  <si>
    <t xml:space="preserve">Personal</t>
  </si>
  <si>
    <t xml:space="preserve">Bewerbungsgespräche koordinieren</t>
  </si>
  <si>
    <t xml:space="preserve">Statusbericht an die Leitung</t>
  </si>
  <si>
    <t xml:space="preserve">Eingangsrechnungen freigeben</t>
  </si>
  <si>
    <t xml:space="preserve">Follow-up Bestandskunden</t>
  </si>
  <si>
    <t xml:space="preserve">Abstimmung mit Lieferanten</t>
  </si>
  <si>
    <t xml:space="preserve">Verschoben</t>
  </si>
  <si>
    <t xml:space="preserve">Social-Media-Plan April</t>
  </si>
  <si>
    <t xml:space="preserve">Backup-Konzept überprüfen</t>
  </si>
  <si>
    <t xml:space="preserve">Meilenstein 1 abnehmen</t>
  </si>
  <si>
    <t xml:space="preserve">Bestellung Büromaterial</t>
  </si>
  <si>
    <t xml:space="preserve">Budgetübersicht Q1 erstellen</t>
  </si>
  <si>
    <t xml:space="preserve">Präsentation für Neukunde</t>
  </si>
  <si>
    <t xml:space="preserve">Onboarding neue Kollegin</t>
  </si>
  <si>
    <t xml:space="preserve">Wöchentlicher Jour fixe</t>
  </si>
  <si>
    <t xml:space="preserve">Risiken dokumentieren</t>
  </si>
  <si>
    <t xml:space="preserve">Kampagnen-Auswertung Februar</t>
  </si>
  <si>
    <t xml:space="preserve">Zugriffsrechte prüfen</t>
  </si>
  <si>
    <t xml:space="preserve">Reisekosten abrechnen</t>
  </si>
  <si>
    <t xml:space="preserve">Monatsabschluss vorbereiten</t>
  </si>
  <si>
    <t xml:space="preserve">Monatsrückblick / Retrospektive</t>
  </si>
  <si>
    <t xml:space="preserve">Dashboard</t>
  </si>
  <si>
    <t xml:space="preserve">Automatische Auswertung · März 2026</t>
  </si>
  <si>
    <t xml:space="preserve">Alle Kennzahlen aktualisieren sich beim Ausfüllen des Monatsplans</t>
  </si>
  <si>
    <t xml:space="preserve">Kennzahlen im Überblick</t>
  </si>
  <si>
    <t xml:space="preserve">Erledigungsquote</t>
  </si>
  <si>
    <t xml:space="preserve">Auswertung nach Kategorie</t>
  </si>
  <si>
    <t xml:space="preserve">Nach Status</t>
  </si>
  <si>
    <t xml:space="preserve">Anzahl</t>
  </si>
  <si>
    <t xml:space="preserve">Geplant (Std.)</t>
  </si>
  <si>
    <t xml:space="preserve">Ist (Std.)</t>
  </si>
  <si>
    <t xml:space="preserve">Kosten (€)</t>
  </si>
  <si>
    <t xml:space="preserve">Anteil</t>
  </si>
  <si>
    <t xml:space="preserve">Nach Priorität</t>
  </si>
  <si>
    <t xml:space="preserve">Gesamt</t>
  </si>
  <si>
    <t xml:space="preserve">Auswertung nach Verantwortlich</t>
  </si>
  <si>
    <t xml:space="preserve">Listen &amp; Hinweise</t>
  </si>
  <si>
    <t xml:space="preserve">Auswahllisten für die Dropdown-Menüs und Kurzanleitung</t>
  </si>
  <si>
    <t xml:space="preserve">Sonstiges</t>
  </si>
  <si>
    <t xml:space="preserve">So nutzen Sie diese Vorlage</t>
  </si>
  <si>
    <t xml:space="preserve">▸</t>
  </si>
  <si>
    <t xml:space="preserve">Tragen Sie im Blatt »Monatsplan« pro Zeile eine Aufgabe oder einen Termin ein.</t>
  </si>
  <si>
    <t xml:space="preserve">Hell hinterlegte Spalten (Nr., Wochentag, Abw.) berechnen sich automatisch – bitte nicht überschreiben.</t>
  </si>
  <si>
    <t xml:space="preserve">Kategorie, Verantwortlich, Priorität und Status wählen Sie über die Dropdown-Menüs aus den obigen Listen.</t>
  </si>
  <si>
    <t xml:space="preserve">Der Fortschritt wird als Prozentwert (0–100 %) gepflegt; der Balken füllt sich automatisch.</t>
  </si>
  <si>
    <t xml:space="preserve">Status und Priorität färben sich je nach Wert – so erkennen Sie Offenes und Dringendes auf einen Blick.</t>
  </si>
  <si>
    <t xml:space="preserve">Das Blatt »Dashboard« wertet alle Einträge automatisch aus (Kennzahlen, Kategorien, Diagramme).</t>
  </si>
  <si>
    <t xml:space="preserve">Neue Einträge in die nächste freie, bereits formatierte Zeile schreiben (Eingabebereich bis Zeile 40).</t>
  </si>
  <si>
    <t xml:space="preserve">Passen Sie die Auswahllisten oben an Ihr Team und Ihre Bereiche an – die Auswertung folgt automatisch.</t>
  </si>
  <si>
    <t xml:space="preserve">Alle eingetragenen Werte sind Beispieldaten und können vollständig ersetzt werden.</t>
  </si>
  <si>
    <t xml:space="preserve">Farbcodierung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</si>
</sst>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0%"/>
    <numFmt numFmtId="167" formatCode="0.0"/>
    <numFmt numFmtId="168" formatCode="#,##0&quot; €&quot;"/>
    <numFmt numFmtId="169" formatCode="dd\.mm\.yyyy"/>
    <numFmt numFmtId="170" formatCode="0.0;[RED]\-0.0"/>
    <numFmt numFmtId="171" formatCode="#,##0&quot; €&quot;;\-#,##0&quot; €&quot;;\–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sz val="9"/>
      <color rgb="FFFFFFFF"/>
      <name val="Calibri"/>
      <family val="0"/>
      <charset val="1"/>
    </font>
    <font>
      <b val="true"/>
      <sz val="13"/>
      <color rgb="FF0B3A40"/>
      <name val="Calibri"/>
      <family val="0"/>
      <charset val="1"/>
    </font>
    <font>
      <sz val="9.5"/>
      <color rgb="FF6A7880"/>
      <name val="Calibri"/>
      <family val="0"/>
      <charset val="1"/>
    </font>
    <font>
      <b val="true"/>
      <sz val="15"/>
      <color rgb="FF0B3A40"/>
      <name val="Calibri"/>
      <family val="0"/>
      <charset val="1"/>
    </font>
    <font>
      <b val="true"/>
      <sz val="15"/>
      <color rgb="FF2E7D5B"/>
      <name val="Calibri"/>
      <family val="0"/>
      <charset val="1"/>
    </font>
    <font>
      <b val="true"/>
      <sz val="15"/>
      <color rgb="FFE39A2B"/>
      <name val="Calibri"/>
      <family val="0"/>
      <charset val="1"/>
    </font>
    <font>
      <b val="true"/>
      <sz val="15"/>
      <color rgb="FFB34A32"/>
      <name val="Calibri"/>
      <family val="0"/>
      <charset val="1"/>
    </font>
    <font>
      <b val="true"/>
      <sz val="15"/>
      <color rgb="FF13656E"/>
      <name val="Calibri"/>
      <family val="0"/>
      <charset val="1"/>
    </font>
    <font>
      <sz val="9"/>
      <color rgb="FF6A788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3A464E"/>
      <name val="Calibri"/>
      <family val="0"/>
      <charset val="1"/>
    </font>
    <font>
      <sz val="9.5"/>
      <color rgb="FFFFFFFF"/>
      <name val="Calibri"/>
      <family val="0"/>
      <charset val="1"/>
    </font>
    <font>
      <b val="true"/>
      <sz val="12"/>
      <color rgb="FF0B3A40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8"/>
      <color rgb="FFFFFFFF"/>
      <name val="Calibri"/>
      <family val="0"/>
      <charset val="1"/>
    </font>
    <font>
      <b val="true"/>
      <sz val="10"/>
      <color rgb="FFE39A2B"/>
      <name val="Calibri"/>
      <family val="0"/>
      <charset val="1"/>
    </font>
    <font>
      <b val="true"/>
      <sz val="11"/>
      <color rgb="FF0B3A40"/>
      <name val="Calibri"/>
      <family val="0"/>
      <charset val="1"/>
    </font>
    <font>
      <b val="true"/>
      <sz val="9"/>
      <color rgb="FF2E7D5B"/>
      <name val="Calibri"/>
      <family val="0"/>
      <charset val="1"/>
    </font>
    <font>
      <b val="true"/>
      <sz val="9"/>
      <color rgb="FF9A6A12"/>
      <name val="Calibri"/>
      <family val="0"/>
      <charset val="1"/>
    </font>
    <font>
      <b val="true"/>
      <sz val="9"/>
      <color rgb="FFB34A32"/>
      <name val="Calibri"/>
      <family val="0"/>
      <charset val="1"/>
    </font>
    <font>
      <b val="true"/>
      <sz val="9"/>
      <color rgb="FF6A7880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0B3A40"/>
        <bgColor rgb="FF003300"/>
      </patternFill>
    </fill>
    <fill>
      <patternFill patternType="solid">
        <fgColor rgb="FF13656E"/>
        <bgColor rgb="FF2E7D5B"/>
      </patternFill>
    </fill>
    <fill>
      <patternFill patternType="solid">
        <fgColor rgb="FFFFFFFF"/>
        <bgColor rgb="FFF9F9F9"/>
      </patternFill>
    </fill>
    <fill>
      <patternFill patternType="solid">
        <fgColor rgb="FFE4F0F1"/>
        <bgColor rgb="FFEAEDEE"/>
      </patternFill>
    </fill>
    <fill>
      <patternFill patternType="solid">
        <fgColor rgb="FFF2F8F8"/>
        <bgColor rgb="FFF9F9F9"/>
      </patternFill>
    </fill>
    <fill>
      <patternFill patternType="solid">
        <fgColor rgb="FF3E8E97"/>
        <bgColor rgb="FF4F81BD"/>
      </patternFill>
    </fill>
    <fill>
      <patternFill patternType="solid">
        <fgColor rgb="FFDDEFE6"/>
        <bgColor rgb="FFE4F0F1"/>
      </patternFill>
    </fill>
    <fill>
      <patternFill patternType="solid">
        <fgColor rgb="FFFBEED2"/>
        <bgColor rgb="FFF6E0D8"/>
      </patternFill>
    </fill>
    <fill>
      <patternFill patternType="solid">
        <fgColor rgb="FFF6E0D8"/>
        <bgColor rgb="FFFBEED2"/>
      </patternFill>
    </fill>
    <fill>
      <patternFill patternType="solid">
        <fgColor rgb="FFECEFF0"/>
        <bgColor rgb="FFEAEDEE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3E8E97"/>
      </left>
      <right/>
      <top style="thin">
        <color rgb="FF3E8E97"/>
      </top>
      <bottom style="thin">
        <color rgb="FF3E8E97"/>
      </bottom>
      <diagonal/>
    </border>
    <border diagonalUp="false" diagonalDown="false">
      <left style="thin">
        <color rgb="FF3E8E97"/>
      </left>
      <right/>
      <top style="thin">
        <color rgb="FF3E8E97"/>
      </top>
      <bottom/>
      <diagonal/>
    </border>
    <border diagonalUp="false" diagonalDown="false">
      <left style="thin">
        <color rgb="FF3E8E97"/>
      </left>
      <right/>
      <top/>
      <bottom style="thin">
        <color rgb="FF3E8E97"/>
      </bottom>
      <diagonal/>
    </border>
    <border diagonalUp="false" diagonalDown="false">
      <left style="thin">
        <color rgb="FFCBD9DB"/>
      </left>
      <right style="thin">
        <color rgb="FFCBD9DB"/>
      </right>
      <top style="thin">
        <color rgb="FFCBD9DB"/>
      </top>
      <bottom style="thin">
        <color rgb="FFCBD9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3">
    <dxf>
      <fill>
        <patternFill patternType="solid">
          <fgColor rgb="FF13656E"/>
          <bgColor rgb="FF000000"/>
        </patternFill>
      </fill>
    </dxf>
    <dxf>
      <fill>
        <patternFill patternType="solid">
          <fgColor rgb="FFF2F8F8"/>
          <bgColor rgb="FF000000"/>
        </patternFill>
      </fill>
    </dxf>
    <dxf>
      <fill>
        <patternFill patternType="solid">
          <fgColor rgb="FF6A788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AEDE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3A464E"/>
          <bgColor rgb="FF000000"/>
        </patternFill>
      </fill>
    </dxf>
    <dxf>
      <fill>
        <patternFill patternType="solid">
          <fgColor rgb="FF9A6A12"/>
          <bgColor rgb="FF000000"/>
        </patternFill>
      </fill>
    </dxf>
    <dxf>
      <fill>
        <patternFill patternType="solid">
          <fgColor rgb="FFB34A32"/>
          <bgColor rgb="FF000000"/>
        </patternFill>
      </fill>
    </dxf>
    <dxf>
      <fill>
        <patternFill patternType="solid">
          <fgColor rgb="FFDDEFE6"/>
          <bgColor rgb="FF000000"/>
        </patternFill>
      </fill>
    </dxf>
    <dxf>
      <fill>
        <patternFill patternType="solid">
          <fgColor rgb="FFECEFF0"/>
          <bgColor rgb="FF000000"/>
        </patternFill>
      </fill>
    </dxf>
    <dxf>
      <fill>
        <patternFill patternType="solid">
          <fgColor rgb="FFF6E0D8"/>
          <bgColor rgb="FF000000"/>
        </patternFill>
      </fill>
    </dxf>
    <dxf>
      <fill>
        <patternFill patternType="solid">
          <fgColor rgb="FFFBEED2"/>
          <bgColor rgb="FF000000"/>
        </patternFill>
      </fill>
    </dxf>
    <dxf>
      <fill>
        <patternFill patternType="solid">
          <fgColor rgb="FF2E7D5B"/>
          <bgColor rgb="FF000000"/>
        </patternFill>
      </fill>
    </dxf>
    <dxf>
      <fill>
        <patternFill>
          <bgColor rgb="FFEAEDEE"/>
        </patternFill>
      </fill>
    </dxf>
    <dxf>
      <font>
        <name val="Calibri"/>
        <charset val="1"/>
        <family val="0"/>
        <b val="1"/>
        <color rgb="FF2E7D5B"/>
        <sz val="10"/>
      </font>
      <fill>
        <patternFill>
          <bgColor rgb="FFDDEFE6"/>
        </patternFill>
      </fill>
    </dxf>
    <dxf>
      <font>
        <name val="Calibri"/>
        <charset val="1"/>
        <family val="0"/>
        <b val="1"/>
        <color rgb="FF9A6A12"/>
        <sz val="10"/>
      </font>
      <fill>
        <patternFill>
          <bgColor rgb="FFFBEED2"/>
        </patternFill>
      </fill>
    </dxf>
    <dxf>
      <font>
        <name val="Calibri"/>
        <charset val="1"/>
        <family val="0"/>
        <b val="1"/>
        <color rgb="FFB34A32"/>
        <sz val="10"/>
      </font>
      <fill>
        <patternFill>
          <bgColor rgb="FFF6E0D8"/>
        </patternFill>
      </fill>
    </dxf>
    <dxf>
      <font>
        <name val="Calibri"/>
        <charset val="1"/>
        <family val="0"/>
        <b val="1"/>
        <i val="1"/>
        <color rgb="FF6A7880"/>
        <sz val="10"/>
      </font>
      <fill>
        <patternFill>
          <bgColor rgb="FFECEFF0"/>
        </patternFill>
      </fill>
    </dxf>
    <dxf>
      <font>
        <name val="Calibri"/>
        <charset val="1"/>
        <family val="0"/>
        <b val="1"/>
        <color rgb="FFB34A32"/>
        <sz val="10"/>
      </font>
    </dxf>
    <dxf>
      <font>
        <name val="Calibri"/>
        <charset val="1"/>
        <family val="0"/>
        <b val="1"/>
        <color rgb="FF9A6A12"/>
        <sz val="10"/>
      </font>
    </dxf>
    <dxf>
      <font>
        <name val="Calibri"/>
        <charset val="1"/>
        <family val="0"/>
        <color rgb="FF6A7880"/>
        <sz val="10"/>
      </font>
    </dxf>
    <dxf>
      <font>
        <name val="Calibri"/>
        <charset val="1"/>
        <family val="0"/>
        <b val="1"/>
        <color rgb="FF2E7D5B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A12"/>
      <rgbColor rgb="FF800080"/>
      <rgbColor rgb="FF13656E"/>
      <rgbColor rgb="FFD9D9D9"/>
      <rgbColor rgb="FF878787"/>
      <rgbColor rgb="FF9999FF"/>
      <rgbColor rgb="FFC0504D"/>
      <rgbColor rgb="FFFBEED2"/>
      <rgbColor rgb="FFDDEFE6"/>
      <rgbColor rgb="FF660066"/>
      <rgbColor rgb="FFFF8080"/>
      <rgbColor rgb="FF0066CC"/>
      <rgbColor rgb="FFCBD9DB"/>
      <rgbColor rgb="FF000080"/>
      <rgbColor rgb="FFFF00FF"/>
      <rgbColor rgb="FFFFFF00"/>
      <rgbColor rgb="FF00FFFF"/>
      <rgbColor rgb="FF800080"/>
      <rgbColor rgb="FF800000"/>
      <rgbColor rgb="FF2E7D5B"/>
      <rgbColor rgb="FF0000FF"/>
      <rgbColor rgb="FF00CCFF"/>
      <rgbColor rgb="FFE4F0F1"/>
      <rgbColor rgb="FFEAEDEE"/>
      <rgbColor rgb="FFF9F9F9"/>
      <rgbColor rgb="FFECEFF0"/>
      <rgbColor rgb="FFF2F8F8"/>
      <rgbColor rgb="FFCC99FF"/>
      <rgbColor rgb="FFF6E0D8"/>
      <rgbColor rgb="FF4F81BD"/>
      <rgbColor rgb="FF33CCCC"/>
      <rgbColor rgb="FF99CC00"/>
      <rgbColor rgb="FFFFCC00"/>
      <rgbColor rgb="FFE39A2B"/>
      <rgbColor rgb="FFFF6600"/>
      <rgbColor rgb="FF6A7880"/>
      <rgbColor rgb="FF969696"/>
      <rgbColor rgb="FF0B3A40"/>
      <rgbColor rgb="FF3E8E97"/>
      <rgbColor rgb="FF003300"/>
      <rgbColor rgb="FF333300"/>
      <rgbColor rgb="FFB34A32"/>
      <rgbColor rgb="FF993366"/>
      <rgbColor rgb="FF333399"/>
      <rgbColor rgb="FF3A464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Ist-Stunden je Kategorie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Dashboard!E13</c:f>
              <c:strCache>
                <c:ptCount val="1"/>
                <c:pt idx="0">
                  <c:v>Ist (Std.)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Dashboard!$B$14:$B$22</c:f>
              <c:strCache>
                <c:ptCount val="9"/>
                <c:pt idx="0">
                  <c:v>Verwaltung</c:v>
                </c:pt>
                <c:pt idx="1">
                  <c:v>Projekt</c:v>
                </c:pt>
                <c:pt idx="2">
                  <c:v>Vertrieb</c:v>
                </c:pt>
                <c:pt idx="3">
                  <c:v>Marketing</c:v>
                </c:pt>
                <c:pt idx="4">
                  <c:v>Finanzen</c:v>
                </c:pt>
                <c:pt idx="5">
                  <c:v>Personal</c:v>
                </c:pt>
                <c:pt idx="6">
                  <c:v>IT</c:v>
                </c:pt>
                <c:pt idx="7">
                  <c:v>Besprechung</c:v>
                </c:pt>
                <c:pt idx="8">
                  <c:v>Sonstiges</c:v>
                </c:pt>
              </c:strCache>
            </c:strRef>
          </c:cat>
          <c:val>
            <c:numRef>
              <c:f>Dashboard!$E$14:$E$22</c:f>
              <c:numCache>
                <c:formatCode>0.0</c:formatCode>
                <c:ptCount val="9"/>
                <c:pt idx="0">
                  <c:v>0.5</c:v>
                </c:pt>
                <c:pt idx="1">
                  <c:v>4.5</c:v>
                </c:pt>
                <c:pt idx="2">
                  <c:v>3</c:v>
                </c:pt>
                <c:pt idx="3">
                  <c:v>2.5</c:v>
                </c:pt>
                <c:pt idx="4">
                  <c:v>8.5</c:v>
                </c:pt>
                <c:pt idx="5">
                  <c:v>1</c:v>
                </c:pt>
                <c:pt idx="6">
                  <c:v>3.5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</c:ser>
        <c:gapWidth val="150"/>
        <c:overlap val="0"/>
        <c:axId val="38864758"/>
        <c:axId val="38417026"/>
      </c:barChart>
      <c:catAx>
        <c:axId val="3886475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8417026"/>
        <c:crosses val="autoZero"/>
        <c:auto val="1"/>
        <c:lblAlgn val="ctr"/>
        <c:lblOffset val="100"/>
        <c:noMultiLvlLbl val="0"/>
      </c:catAx>
      <c:valAx>
        <c:axId val="38417026"/>
        <c:scaling>
          <c:orientation val="minMax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886475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Aufgaben je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Dashboard!I13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Dashboard!$H$14:$H$17</c:f>
              <c:strCache>
                <c:ptCount val="4"/>
                <c:pt idx="0">
                  <c:v>Offen</c:v>
                </c:pt>
                <c:pt idx="1">
                  <c:v>In Bearbeitung</c:v>
                </c:pt>
                <c:pt idx="2">
                  <c:v>Erledigt</c:v>
                </c:pt>
                <c:pt idx="3">
                  <c:v>Verschoben</c:v>
                </c:pt>
              </c:strCache>
            </c:strRef>
          </c:cat>
          <c:val>
            <c:numRef>
              <c:f>Dashboard!$I$14:$I$17</c:f>
              <c:numCache>
                <c:formatCode>0</c:formatCode>
                <c:ptCount val="4"/>
                <c:pt idx="0">
                  <c:v>11</c:v>
                </c:pt>
                <c:pt idx="1">
                  <c:v>6</c:v>
                </c:pt>
                <c:pt idx="2">
                  <c:v>8</c:v>
                </c:pt>
                <c:pt idx="3">
                  <c:v>1</c:v>
                </c:pt>
              </c:numCache>
            </c:numRef>
          </c:val>
        </c:ser>
        <c:gapWidth val="150"/>
        <c:overlap val="0"/>
        <c:axId val="29052803"/>
        <c:axId val="46734858"/>
      </c:barChart>
      <c:catAx>
        <c:axId val="290528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734858"/>
        <c:crosses val="autoZero"/>
        <c:auto val="1"/>
        <c:lblAlgn val="ctr"/>
        <c:lblOffset val="100"/>
        <c:noMultiLvlLbl val="0"/>
      </c:catAx>
      <c:valAx>
        <c:axId val="46734858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05280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26</xdr:row>
      <xdr:rowOff>0</xdr:rowOff>
    </xdr:from>
    <xdr:to>
      <xdr:col>13</xdr:col>
      <xdr:colOff>441720</xdr:colOff>
      <xdr:row>39</xdr:row>
      <xdr:rowOff>57960</xdr:rowOff>
    </xdr:to>
    <xdr:graphicFrame>
      <xdr:nvGraphicFramePr>
        <xdr:cNvPr id="0" name="Chart 1"/>
        <xdr:cNvGraphicFramePr/>
      </xdr:nvGraphicFramePr>
      <xdr:xfrm>
        <a:off x="5004360" y="5438880"/>
        <a:ext cx="485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34</xdr:row>
      <xdr:rowOff>0</xdr:rowOff>
    </xdr:from>
    <xdr:to>
      <xdr:col>10</xdr:col>
      <xdr:colOff>420120</xdr:colOff>
      <xdr:row>45</xdr:row>
      <xdr:rowOff>64080</xdr:rowOff>
    </xdr:to>
    <xdr:graphicFrame>
      <xdr:nvGraphicFramePr>
        <xdr:cNvPr id="1" name="Chart 2"/>
        <xdr:cNvGraphicFramePr/>
      </xdr:nvGraphicFramePr>
      <xdr:xfrm>
        <a:off x="5004360" y="7020000"/>
        <a:ext cx="3239640" cy="21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.51"/>
    <col collapsed="false" customWidth="true" hidden="false" outlineLevel="0" max="2" min="2" style="0" width="12.5"/>
    <col collapsed="false" customWidth="true" hidden="false" outlineLevel="0" max="3" min="3" style="0" width="10.51"/>
    <col collapsed="false" customWidth="true" hidden="false" outlineLevel="0" max="4" min="4" style="0" width="15"/>
    <col collapsed="false" customWidth="true" hidden="false" outlineLevel="0" max="5" min="5" style="0" width="36"/>
    <col collapsed="false" customWidth="true" hidden="false" outlineLevel="0" max="6" min="6" style="0" width="15.51"/>
    <col collapsed="false" customWidth="true" hidden="false" outlineLevel="0" max="7" min="7" style="0" width="11.5"/>
    <col collapsed="false" customWidth="true" hidden="false" outlineLevel="0" max="8" min="8" style="0" width="16"/>
    <col collapsed="false" customWidth="true" hidden="false" outlineLevel="0" max="9" min="9" style="0" width="12"/>
    <col collapsed="false" customWidth="true" hidden="false" outlineLevel="0" max="10" min="10" style="0" width="10"/>
    <col collapsed="false" customWidth="true" hidden="false" outlineLevel="0" max="11" min="11" style="0" width="9"/>
    <col collapsed="false" customWidth="true" hidden="false" outlineLevel="0" max="12" min="12" style="0" width="12.5"/>
    <col collapsed="false" customWidth="true" hidden="false" outlineLevel="0" max="13" min="13" style="0" width="12"/>
    <col collapsed="false" customWidth="true" hidden="false" outlineLevel="0" max="14" min="14" style="0" width="30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3.75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3" t="s">
        <v>1</v>
      </c>
      <c r="J2" s="3"/>
      <c r="K2" s="4" t="s">
        <v>2</v>
      </c>
      <c r="L2" s="4"/>
      <c r="M2" s="4"/>
      <c r="N2" s="4"/>
    </row>
    <row r="3" customFormat="false" ht="16.5" hidden="false" customHeight="true" outlineLevel="0" collapsed="false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customFormat="false" ht="6" hidden="false" customHeight="true" outlineLevel="0" collapsed="false"/>
    <row r="5" customFormat="false" ht="24" hidden="false" customHeight="true" outlineLevel="0" collapsed="false">
      <c r="A5" s="6" t="n">
        <f aca="false">COUNTA(E9:E40)</f>
        <v>26</v>
      </c>
      <c r="B5" s="6"/>
      <c r="C5" s="7" t="n">
        <f aca="false">COUNTIF(H9:H40,"Erledigt")</f>
        <v>8</v>
      </c>
      <c r="D5" s="7"/>
      <c r="E5" s="8" t="n">
        <f aca="false">COUNTIF(H9:H40,"In Bearbeitung")</f>
        <v>6</v>
      </c>
      <c r="F5" s="8"/>
      <c r="G5" s="9" t="n">
        <f aca="false">COUNTIF(H9:H40,"Offen")</f>
        <v>11</v>
      </c>
      <c r="H5" s="9"/>
      <c r="I5" s="10" t="n">
        <f aca="false">IFERROR(AVERAGEIF(E9:E40,"&lt;&gt;",M9:M40),0)</f>
        <v>0.436538461538462</v>
      </c>
      <c r="J5" s="10"/>
      <c r="K5" s="11" t="n">
        <f aca="false">SUM(J9:J40)</f>
        <v>25.5</v>
      </c>
      <c r="L5" s="11"/>
      <c r="M5" s="12" t="n">
        <f aca="false">SUM(L9:L40)</f>
        <v>520</v>
      </c>
      <c r="N5" s="12"/>
    </row>
    <row r="6" customFormat="false" ht="15" hidden="false" customHeight="true" outlineLevel="0" collapsed="false">
      <c r="A6" s="13" t="s">
        <v>4</v>
      </c>
      <c r="B6" s="13"/>
      <c r="C6" s="13" t="s">
        <v>5</v>
      </c>
      <c r="D6" s="13"/>
      <c r="E6" s="13" t="s">
        <v>6</v>
      </c>
      <c r="F6" s="13"/>
      <c r="G6" s="13" t="s">
        <v>7</v>
      </c>
      <c r="H6" s="13"/>
      <c r="I6" s="13" t="s">
        <v>8</v>
      </c>
      <c r="J6" s="13"/>
      <c r="K6" s="13" t="s">
        <v>9</v>
      </c>
      <c r="L6" s="13"/>
      <c r="M6" s="13" t="s">
        <v>10</v>
      </c>
      <c r="N6" s="13"/>
    </row>
    <row r="7" customFormat="false" ht="7.5" hidden="false" customHeight="true" outlineLevel="0" collapsed="false"/>
    <row r="8" customFormat="false" ht="30" hidden="false" customHeight="true" outlineLevel="0" collapsed="false">
      <c r="A8" s="14" t="s">
        <v>11</v>
      </c>
      <c r="B8" s="14" t="s">
        <v>12</v>
      </c>
      <c r="C8" s="14" t="s">
        <v>13</v>
      </c>
      <c r="D8" s="14" t="s">
        <v>14</v>
      </c>
      <c r="E8" s="14" t="s">
        <v>15</v>
      </c>
      <c r="F8" s="14" t="s">
        <v>16</v>
      </c>
      <c r="G8" s="14" t="s">
        <v>17</v>
      </c>
      <c r="H8" s="14" t="s">
        <v>18</v>
      </c>
      <c r="I8" s="14" t="s">
        <v>19</v>
      </c>
      <c r="J8" s="14" t="s">
        <v>20</v>
      </c>
      <c r="K8" s="14" t="s">
        <v>21</v>
      </c>
      <c r="L8" s="14" t="s">
        <v>22</v>
      </c>
      <c r="M8" s="14" t="s">
        <v>23</v>
      </c>
      <c r="N8" s="14" t="s">
        <v>24</v>
      </c>
    </row>
    <row r="9" customFormat="false" ht="18" hidden="false" customHeight="true" outlineLevel="0" collapsed="false">
      <c r="A9" s="15" t="n">
        <f aca="false">IF($E9="","",COUNTA($E$9:$E9))</f>
        <v>1</v>
      </c>
      <c r="B9" s="16" t="n">
        <v>46083</v>
      </c>
      <c r="C9" s="17" t="str">
        <f aca="false">IF($B9="","",CHOOSE(WEEKDAY($B9,2),"Mo","Di","Mi","Do","Fr","Sa","So"))</f>
        <v>Mo</v>
      </c>
      <c r="D9" s="18" t="s">
        <v>25</v>
      </c>
      <c r="E9" s="18" t="s">
        <v>26</v>
      </c>
      <c r="F9" s="18" t="s">
        <v>27</v>
      </c>
      <c r="G9" s="19" t="s">
        <v>28</v>
      </c>
      <c r="H9" s="19" t="s">
        <v>5</v>
      </c>
      <c r="I9" s="20" t="n">
        <v>1</v>
      </c>
      <c r="J9" s="20" t="n">
        <v>1</v>
      </c>
      <c r="K9" s="21" t="n">
        <f aca="false">IF($E9="","",IF($J9=0,"",$J9-$I9))</f>
        <v>0</v>
      </c>
      <c r="L9" s="22" t="n">
        <v>0</v>
      </c>
      <c r="M9" s="23" t="n">
        <v>1</v>
      </c>
      <c r="N9" s="24"/>
    </row>
    <row r="10" customFormat="false" ht="18" hidden="false" customHeight="true" outlineLevel="0" collapsed="false">
      <c r="A10" s="15" t="n">
        <f aca="false">IF($E10="","",COUNTA($E$9:$E10))</f>
        <v>2</v>
      </c>
      <c r="B10" s="16" t="n">
        <v>46083</v>
      </c>
      <c r="C10" s="17" t="str">
        <f aca="false">IF($B10="","",CHOOSE(WEEKDAY($B10,2),"Mo","Di","Mi","Do","Fr","Sa","So"))</f>
        <v>Mo</v>
      </c>
      <c r="D10" s="18" t="s">
        <v>29</v>
      </c>
      <c r="E10" s="18" t="s">
        <v>30</v>
      </c>
      <c r="F10" s="18" t="s">
        <v>31</v>
      </c>
      <c r="G10" s="19" t="s">
        <v>32</v>
      </c>
      <c r="H10" s="19" t="s">
        <v>5</v>
      </c>
      <c r="I10" s="20" t="n">
        <v>4</v>
      </c>
      <c r="J10" s="20" t="n">
        <v>4.5</v>
      </c>
      <c r="K10" s="21" t="n">
        <f aca="false">IF($E10="","",IF($J10=0,"",$J10-$I10))</f>
        <v>0.5</v>
      </c>
      <c r="L10" s="22" t="n">
        <v>0</v>
      </c>
      <c r="M10" s="23" t="n">
        <v>1</v>
      </c>
      <c r="N10" s="24"/>
    </row>
    <row r="11" customFormat="false" ht="18" hidden="false" customHeight="true" outlineLevel="0" collapsed="false">
      <c r="A11" s="15" t="n">
        <f aca="false">IF($E11="","",COUNTA($E$9:$E11))</f>
        <v>3</v>
      </c>
      <c r="B11" s="16" t="n">
        <v>46084</v>
      </c>
      <c r="C11" s="17" t="str">
        <f aca="false">IF($B11="","",CHOOSE(WEEKDAY($B11,2),"Mo","Di","Mi","Do","Fr","Sa","So"))</f>
        <v>Di</v>
      </c>
      <c r="D11" s="18" t="s">
        <v>33</v>
      </c>
      <c r="E11" s="18" t="s">
        <v>34</v>
      </c>
      <c r="F11" s="18" t="s">
        <v>35</v>
      </c>
      <c r="G11" s="19" t="s">
        <v>32</v>
      </c>
      <c r="H11" s="19" t="s">
        <v>6</v>
      </c>
      <c r="I11" s="20" t="n">
        <v>3</v>
      </c>
      <c r="J11" s="20" t="n">
        <v>2</v>
      </c>
      <c r="K11" s="21" t="n">
        <f aca="false">IF($E11="","",IF($J11=0,"",$J11-$I11))</f>
        <v>-1</v>
      </c>
      <c r="L11" s="22" t="n">
        <v>0</v>
      </c>
      <c r="M11" s="23" t="n">
        <v>0.6</v>
      </c>
      <c r="N11" s="24"/>
    </row>
    <row r="12" customFormat="false" ht="18" hidden="false" customHeight="true" outlineLevel="0" collapsed="false">
      <c r="A12" s="15" t="n">
        <f aca="false">IF($E12="","",COUNTA($E$9:$E12))</f>
        <v>4</v>
      </c>
      <c r="B12" s="16" t="n">
        <v>46084</v>
      </c>
      <c r="C12" s="17" t="str">
        <f aca="false">IF($B12="","",CHOOSE(WEEKDAY($B12,2),"Mo","Di","Mi","Do","Fr","Sa","So"))</f>
        <v>Di</v>
      </c>
      <c r="D12" s="18" t="s">
        <v>36</v>
      </c>
      <c r="E12" s="18" t="s">
        <v>37</v>
      </c>
      <c r="F12" s="18" t="s">
        <v>38</v>
      </c>
      <c r="G12" s="19" t="s">
        <v>28</v>
      </c>
      <c r="H12" s="19" t="s">
        <v>5</v>
      </c>
      <c r="I12" s="20" t="n">
        <v>2</v>
      </c>
      <c r="J12" s="20" t="n">
        <v>1.5</v>
      </c>
      <c r="K12" s="21" t="n">
        <f aca="false">IF($E12="","",IF($J12=0,"",$J12-$I12))</f>
        <v>-0.5</v>
      </c>
      <c r="L12" s="22" t="n">
        <v>0</v>
      </c>
      <c r="M12" s="23" t="n">
        <v>1</v>
      </c>
      <c r="N12" s="24"/>
    </row>
    <row r="13" customFormat="false" ht="18" hidden="false" customHeight="true" outlineLevel="0" collapsed="false">
      <c r="A13" s="15" t="n">
        <f aca="false">IF($E13="","",COUNTA($E$9:$E13))</f>
        <v>5</v>
      </c>
      <c r="B13" s="16" t="n">
        <v>46085</v>
      </c>
      <c r="C13" s="17" t="str">
        <f aca="false">IF($B13="","",CHOOSE(WEEKDAY($B13,2),"Mo","Di","Mi","Do","Fr","Sa","So"))</f>
        <v>Mi</v>
      </c>
      <c r="D13" s="18" t="s">
        <v>39</v>
      </c>
      <c r="E13" s="18" t="s">
        <v>40</v>
      </c>
      <c r="F13" s="18" t="s">
        <v>41</v>
      </c>
      <c r="G13" s="19" t="s">
        <v>32</v>
      </c>
      <c r="H13" s="19" t="s">
        <v>5</v>
      </c>
      <c r="I13" s="20" t="n">
        <v>2.5</v>
      </c>
      <c r="J13" s="20" t="n">
        <v>3</v>
      </c>
      <c r="K13" s="21" t="n">
        <f aca="false">IF($E13="","",IF($J13=0,"",$J13-$I13))</f>
        <v>0.5</v>
      </c>
      <c r="L13" s="22" t="n">
        <v>0</v>
      </c>
      <c r="M13" s="23" t="n">
        <v>1</v>
      </c>
      <c r="N13" s="24"/>
    </row>
    <row r="14" customFormat="false" ht="18" hidden="false" customHeight="true" outlineLevel="0" collapsed="false">
      <c r="A14" s="15" t="n">
        <f aca="false">IF($E14="","",COUNTA($E$9:$E14))</f>
        <v>6</v>
      </c>
      <c r="B14" s="16" t="n">
        <v>46086</v>
      </c>
      <c r="C14" s="17" t="str">
        <f aca="false">IF($B14="","",CHOOSE(WEEKDAY($B14,2),"Mo","Di","Mi","Do","Fr","Sa","So"))</f>
        <v>Do</v>
      </c>
      <c r="D14" s="18" t="s">
        <v>42</v>
      </c>
      <c r="E14" s="18" t="s">
        <v>43</v>
      </c>
      <c r="F14" s="18" t="s">
        <v>44</v>
      </c>
      <c r="G14" s="19" t="s">
        <v>28</v>
      </c>
      <c r="H14" s="19" t="s">
        <v>6</v>
      </c>
      <c r="I14" s="20" t="n">
        <v>3</v>
      </c>
      <c r="J14" s="20" t="n">
        <v>2.5</v>
      </c>
      <c r="K14" s="21" t="n">
        <f aca="false">IF($E14="","",IF($J14=0,"",$J14-$I14))</f>
        <v>-0.5</v>
      </c>
      <c r="L14" s="22" t="n">
        <v>250</v>
      </c>
      <c r="M14" s="23" t="n">
        <v>0.7</v>
      </c>
      <c r="N14" s="24"/>
    </row>
    <row r="15" customFormat="false" ht="18" hidden="false" customHeight="true" outlineLevel="0" collapsed="false">
      <c r="A15" s="15" t="n">
        <f aca="false">IF($E15="","",COUNTA($E$9:$E15))</f>
        <v>7</v>
      </c>
      <c r="B15" s="16" t="n">
        <v>46087</v>
      </c>
      <c r="C15" s="17" t="str">
        <f aca="false">IF($B15="","",CHOOSE(WEEKDAY($B15,2),"Mo","Di","Mi","Do","Fr","Sa","So"))</f>
        <v>Fr</v>
      </c>
      <c r="D15" s="18" t="s">
        <v>45</v>
      </c>
      <c r="E15" s="18" t="s">
        <v>46</v>
      </c>
      <c r="F15" s="18" t="s">
        <v>35</v>
      </c>
      <c r="G15" s="19" t="s">
        <v>47</v>
      </c>
      <c r="H15" s="19" t="s">
        <v>7</v>
      </c>
      <c r="I15" s="20" t="n">
        <v>1.5</v>
      </c>
      <c r="J15" s="20" t="n">
        <v>0</v>
      </c>
      <c r="K15" s="21" t="str">
        <f aca="false">IF($E15="","",IF($J15=0,"",$J15-$I15))</f>
        <v/>
      </c>
      <c r="L15" s="22" t="n">
        <v>0</v>
      </c>
      <c r="M15" s="23" t="n">
        <v>0</v>
      </c>
      <c r="N15" s="24"/>
    </row>
    <row r="16" customFormat="false" ht="18" hidden="false" customHeight="true" outlineLevel="0" collapsed="false">
      <c r="A16" s="15" t="n">
        <f aca="false">IF($E16="","",COUNTA($E$9:$E16))</f>
        <v>8</v>
      </c>
      <c r="B16" s="16" t="n">
        <v>46090</v>
      </c>
      <c r="C16" s="17" t="str">
        <f aca="false">IF($B16="","",CHOOSE(WEEKDAY($B16,2),"Mo","Di","Mi","Do","Fr","Sa","So"))</f>
        <v>Mo</v>
      </c>
      <c r="D16" s="18" t="s">
        <v>48</v>
      </c>
      <c r="E16" s="18" t="s">
        <v>49</v>
      </c>
      <c r="F16" s="18" t="s">
        <v>44</v>
      </c>
      <c r="G16" s="19" t="s">
        <v>28</v>
      </c>
      <c r="H16" s="19" t="s">
        <v>6</v>
      </c>
      <c r="I16" s="20" t="n">
        <v>2</v>
      </c>
      <c r="J16" s="20" t="n">
        <v>1</v>
      </c>
      <c r="K16" s="21" t="n">
        <f aca="false">IF($E16="","",IF($J16=0,"",$J16-$I16))</f>
        <v>-1</v>
      </c>
      <c r="L16" s="22" t="n">
        <v>0</v>
      </c>
      <c r="M16" s="23" t="n">
        <v>0.4</v>
      </c>
      <c r="N16" s="24"/>
    </row>
    <row r="17" customFormat="false" ht="18" hidden="false" customHeight="true" outlineLevel="0" collapsed="false">
      <c r="A17" s="15" t="n">
        <f aca="false">IF($E17="","",COUNTA($E$9:$E17))</f>
        <v>9</v>
      </c>
      <c r="B17" s="16" t="n">
        <v>46090</v>
      </c>
      <c r="C17" s="17" t="str">
        <f aca="false">IF($B17="","",CHOOSE(WEEKDAY($B17,2),"Mo","Di","Mi","Do","Fr","Sa","So"))</f>
        <v>Mo</v>
      </c>
      <c r="D17" s="18" t="s">
        <v>33</v>
      </c>
      <c r="E17" s="18" t="s">
        <v>50</v>
      </c>
      <c r="F17" s="18" t="s">
        <v>35</v>
      </c>
      <c r="G17" s="19" t="s">
        <v>32</v>
      </c>
      <c r="H17" s="19" t="s">
        <v>5</v>
      </c>
      <c r="I17" s="20" t="n">
        <v>1.5</v>
      </c>
      <c r="J17" s="20" t="n">
        <v>1.5</v>
      </c>
      <c r="K17" s="21" t="n">
        <f aca="false">IF($E17="","",IF($J17=0,"",$J17-$I17))</f>
        <v>0</v>
      </c>
      <c r="L17" s="22" t="n">
        <v>0</v>
      </c>
      <c r="M17" s="23" t="n">
        <v>1</v>
      </c>
      <c r="N17" s="24"/>
    </row>
    <row r="18" customFormat="false" ht="18" hidden="false" customHeight="true" outlineLevel="0" collapsed="false">
      <c r="A18" s="15" t="n">
        <f aca="false">IF($E18="","",COUNTA($E$9:$E18))</f>
        <v>10</v>
      </c>
      <c r="B18" s="16" t="n">
        <v>46091</v>
      </c>
      <c r="C18" s="17" t="str">
        <f aca="false">IF($B18="","",CHOOSE(WEEKDAY($B18,2),"Mo","Di","Mi","Do","Fr","Sa","So"))</f>
        <v>Di</v>
      </c>
      <c r="D18" s="18" t="s">
        <v>29</v>
      </c>
      <c r="E18" s="18" t="s">
        <v>51</v>
      </c>
      <c r="F18" s="18" t="s">
        <v>31</v>
      </c>
      <c r="G18" s="19" t="s">
        <v>28</v>
      </c>
      <c r="H18" s="19" t="s">
        <v>5</v>
      </c>
      <c r="I18" s="20" t="n">
        <v>1</v>
      </c>
      <c r="J18" s="20" t="n">
        <v>1</v>
      </c>
      <c r="K18" s="21" t="n">
        <f aca="false">IF($E18="","",IF($J18=0,"",$J18-$I18))</f>
        <v>0</v>
      </c>
      <c r="L18" s="22" t="n">
        <v>0</v>
      </c>
      <c r="M18" s="23" t="n">
        <v>1</v>
      </c>
      <c r="N18" s="24"/>
    </row>
    <row r="19" customFormat="false" ht="18" hidden="false" customHeight="true" outlineLevel="0" collapsed="false">
      <c r="A19" s="15" t="n">
        <f aca="false">IF($E19="","",COUNTA($E$9:$E19))</f>
        <v>11</v>
      </c>
      <c r="B19" s="16" t="n">
        <v>46092</v>
      </c>
      <c r="C19" s="17" t="str">
        <f aca="false">IF($B19="","",CHOOSE(WEEKDAY($B19,2),"Mo","Di","Mi","Do","Fr","Sa","So"))</f>
        <v>Mi</v>
      </c>
      <c r="D19" s="18" t="s">
        <v>39</v>
      </c>
      <c r="E19" s="18" t="s">
        <v>52</v>
      </c>
      <c r="F19" s="18" t="s">
        <v>41</v>
      </c>
      <c r="G19" s="19" t="s">
        <v>28</v>
      </c>
      <c r="H19" s="19" t="s">
        <v>7</v>
      </c>
      <c r="I19" s="20" t="n">
        <v>2</v>
      </c>
      <c r="J19" s="20" t="n">
        <v>0</v>
      </c>
      <c r="K19" s="21" t="str">
        <f aca="false">IF($E19="","",IF($J19=0,"",$J19-$I19))</f>
        <v/>
      </c>
      <c r="L19" s="22" t="n">
        <v>0</v>
      </c>
      <c r="M19" s="23" t="n">
        <v>0</v>
      </c>
      <c r="N19" s="24"/>
    </row>
    <row r="20" customFormat="false" ht="18" hidden="false" customHeight="true" outlineLevel="0" collapsed="false">
      <c r="A20" s="15" t="n">
        <f aca="false">IF($E20="","",COUNTA($E$9:$E20))</f>
        <v>12</v>
      </c>
      <c r="B20" s="16" t="n">
        <v>46093</v>
      </c>
      <c r="C20" s="17" t="str">
        <f aca="false">IF($B20="","",CHOOSE(WEEKDAY($B20,2),"Mo","Di","Mi","Do","Fr","Sa","So"))</f>
        <v>Do</v>
      </c>
      <c r="D20" s="18" t="s">
        <v>25</v>
      </c>
      <c r="E20" s="18" t="s">
        <v>53</v>
      </c>
      <c r="F20" s="18" t="s">
        <v>38</v>
      </c>
      <c r="G20" s="19" t="s">
        <v>28</v>
      </c>
      <c r="H20" s="19" t="s">
        <v>54</v>
      </c>
      <c r="I20" s="20" t="n">
        <v>1</v>
      </c>
      <c r="J20" s="20" t="n">
        <v>0</v>
      </c>
      <c r="K20" s="21" t="str">
        <f aca="false">IF($E20="","",IF($J20=0,"",$J20-$I20))</f>
        <v/>
      </c>
      <c r="L20" s="22" t="n">
        <v>0</v>
      </c>
      <c r="M20" s="23" t="n">
        <v>0</v>
      </c>
      <c r="N20" s="24"/>
    </row>
    <row r="21" customFormat="false" ht="18" hidden="false" customHeight="true" outlineLevel="0" collapsed="false">
      <c r="A21" s="15" t="n">
        <f aca="false">IF($E21="","",COUNTA($E$9:$E21))</f>
        <v>13</v>
      </c>
      <c r="B21" s="16" t="n">
        <v>46094</v>
      </c>
      <c r="C21" s="17" t="str">
        <f aca="false">IF($B21="","",CHOOSE(WEEKDAY($B21,2),"Mo","Di","Mi","Do","Fr","Sa","So"))</f>
        <v>Fr</v>
      </c>
      <c r="D21" s="18" t="s">
        <v>42</v>
      </c>
      <c r="E21" s="18" t="s">
        <v>55</v>
      </c>
      <c r="F21" s="18" t="s">
        <v>44</v>
      </c>
      <c r="G21" s="19" t="s">
        <v>47</v>
      </c>
      <c r="H21" s="19" t="s">
        <v>7</v>
      </c>
      <c r="I21" s="20" t="n">
        <v>2.5</v>
      </c>
      <c r="J21" s="20" t="n">
        <v>0</v>
      </c>
      <c r="K21" s="21" t="str">
        <f aca="false">IF($E21="","",IF($J21=0,"",$J21-$I21))</f>
        <v/>
      </c>
      <c r="L21" s="22" t="n">
        <v>0</v>
      </c>
      <c r="M21" s="23" t="n">
        <v>0</v>
      </c>
      <c r="N21" s="24"/>
    </row>
    <row r="22" customFormat="false" ht="18" hidden="false" customHeight="true" outlineLevel="0" collapsed="false">
      <c r="A22" s="15" t="n">
        <f aca="false">IF($E22="","",COUNTA($E$9:$E22))</f>
        <v>14</v>
      </c>
      <c r="B22" s="16" t="n">
        <v>46097</v>
      </c>
      <c r="C22" s="17" t="str">
        <f aca="false">IF($B22="","",CHOOSE(WEEKDAY($B22,2),"Mo","Di","Mi","Do","Fr","Sa","So"))</f>
        <v>Mo</v>
      </c>
      <c r="D22" s="18" t="s">
        <v>36</v>
      </c>
      <c r="E22" s="18" t="s">
        <v>56</v>
      </c>
      <c r="F22" s="18" t="s">
        <v>38</v>
      </c>
      <c r="G22" s="19" t="s">
        <v>32</v>
      </c>
      <c r="H22" s="19" t="s">
        <v>6</v>
      </c>
      <c r="I22" s="20" t="n">
        <v>3</v>
      </c>
      <c r="J22" s="20" t="n">
        <v>2</v>
      </c>
      <c r="K22" s="21" t="n">
        <f aca="false">IF($E22="","",IF($J22=0,"",$J22-$I22))</f>
        <v>-1</v>
      </c>
      <c r="L22" s="22" t="n">
        <v>0</v>
      </c>
      <c r="M22" s="23" t="n">
        <v>0.5</v>
      </c>
      <c r="N22" s="24"/>
    </row>
    <row r="23" customFormat="false" ht="18" hidden="false" customHeight="true" outlineLevel="0" collapsed="false">
      <c r="A23" s="15" t="n">
        <f aca="false">IF($E23="","",COUNTA($E$9:$E23))</f>
        <v>15</v>
      </c>
      <c r="B23" s="16" t="n">
        <v>46097</v>
      </c>
      <c r="C23" s="17" t="str">
        <f aca="false">IF($B23="","",CHOOSE(WEEKDAY($B23,2),"Mo","Di","Mi","Do","Fr","Sa","So"))</f>
        <v>Mo</v>
      </c>
      <c r="D23" s="18" t="s">
        <v>33</v>
      </c>
      <c r="E23" s="18" t="s">
        <v>57</v>
      </c>
      <c r="F23" s="18" t="s">
        <v>35</v>
      </c>
      <c r="G23" s="19" t="s">
        <v>32</v>
      </c>
      <c r="H23" s="19" t="s">
        <v>7</v>
      </c>
      <c r="I23" s="20" t="n">
        <v>2</v>
      </c>
      <c r="J23" s="20" t="n">
        <v>0</v>
      </c>
      <c r="K23" s="21" t="str">
        <f aca="false">IF($E23="","",IF($J23=0,"",$J23-$I23))</f>
        <v/>
      </c>
      <c r="L23" s="22" t="n">
        <v>0</v>
      </c>
      <c r="M23" s="23" t="n">
        <v>0</v>
      </c>
      <c r="N23" s="24"/>
    </row>
    <row r="24" customFormat="false" ht="18" hidden="false" customHeight="true" outlineLevel="0" collapsed="false">
      <c r="A24" s="15" t="n">
        <f aca="false">IF($E24="","",COUNTA($E$9:$E24))</f>
        <v>16</v>
      </c>
      <c r="B24" s="16" t="n">
        <v>46098</v>
      </c>
      <c r="C24" s="17" t="str">
        <f aca="false">IF($B24="","",CHOOSE(WEEKDAY($B24,2),"Mo","Di","Mi","Do","Fr","Sa","So"))</f>
        <v>Di</v>
      </c>
      <c r="D24" s="18" t="s">
        <v>45</v>
      </c>
      <c r="E24" s="18" t="s">
        <v>58</v>
      </c>
      <c r="F24" s="18" t="s">
        <v>35</v>
      </c>
      <c r="G24" s="19" t="s">
        <v>47</v>
      </c>
      <c r="H24" s="19" t="s">
        <v>5</v>
      </c>
      <c r="I24" s="20" t="n">
        <v>0.5</v>
      </c>
      <c r="J24" s="20" t="n">
        <v>0.5</v>
      </c>
      <c r="K24" s="21" t="n">
        <f aca="false">IF($E24="","",IF($J24=0,"",$J24-$I24))</f>
        <v>0</v>
      </c>
      <c r="L24" s="22" t="n">
        <v>180</v>
      </c>
      <c r="M24" s="23" t="n">
        <v>1</v>
      </c>
      <c r="N24" s="24"/>
    </row>
    <row r="25" customFormat="false" ht="18" hidden="false" customHeight="true" outlineLevel="0" collapsed="false">
      <c r="A25" s="15" t="n">
        <f aca="false">IF($E25="","",COUNTA($E$9:$E25))</f>
        <v>17</v>
      </c>
      <c r="B25" s="16" t="n">
        <v>46099</v>
      </c>
      <c r="C25" s="17" t="str">
        <f aca="false">IF($B25="","",CHOOSE(WEEKDAY($B25,2),"Mo","Di","Mi","Do","Fr","Sa","So"))</f>
        <v>Mi</v>
      </c>
      <c r="D25" s="18" t="s">
        <v>29</v>
      </c>
      <c r="E25" s="18" t="s">
        <v>59</v>
      </c>
      <c r="F25" s="18" t="s">
        <v>31</v>
      </c>
      <c r="G25" s="19" t="s">
        <v>32</v>
      </c>
      <c r="H25" s="19" t="s">
        <v>6</v>
      </c>
      <c r="I25" s="20" t="n">
        <v>4</v>
      </c>
      <c r="J25" s="20" t="n">
        <v>3</v>
      </c>
      <c r="K25" s="21" t="n">
        <f aca="false">IF($E25="","",IF($J25=0,"",$J25-$I25))</f>
        <v>-1</v>
      </c>
      <c r="L25" s="22" t="n">
        <v>0</v>
      </c>
      <c r="M25" s="23" t="n">
        <v>0.65</v>
      </c>
      <c r="N25" s="24"/>
    </row>
    <row r="26" customFormat="false" ht="18" hidden="false" customHeight="true" outlineLevel="0" collapsed="false">
      <c r="A26" s="15" t="n">
        <f aca="false">IF($E26="","",COUNTA($E$9:$E26))</f>
        <v>18</v>
      </c>
      <c r="B26" s="16" t="n">
        <v>46100</v>
      </c>
      <c r="C26" s="17" t="str">
        <f aca="false">IF($B26="","",CHOOSE(WEEKDAY($B26,2),"Mo","Di","Mi","Do","Fr","Sa","So"))</f>
        <v>Do</v>
      </c>
      <c r="D26" s="18" t="s">
        <v>39</v>
      </c>
      <c r="E26" s="18" t="s">
        <v>60</v>
      </c>
      <c r="F26" s="18" t="s">
        <v>41</v>
      </c>
      <c r="G26" s="19" t="s">
        <v>32</v>
      </c>
      <c r="H26" s="19" t="s">
        <v>7</v>
      </c>
      <c r="I26" s="20" t="n">
        <v>3</v>
      </c>
      <c r="J26" s="20" t="n">
        <v>0</v>
      </c>
      <c r="K26" s="21" t="str">
        <f aca="false">IF($E26="","",IF($J26=0,"",$J26-$I26))</f>
        <v/>
      </c>
      <c r="L26" s="22" t="n">
        <v>0</v>
      </c>
      <c r="M26" s="23" t="n">
        <v>0</v>
      </c>
      <c r="N26" s="24"/>
    </row>
    <row r="27" customFormat="false" ht="18" hidden="false" customHeight="true" outlineLevel="0" collapsed="false">
      <c r="A27" s="15" t="n">
        <f aca="false">IF($E27="","",COUNTA($E$9:$E27))</f>
        <v>19</v>
      </c>
      <c r="B27" s="16" t="n">
        <v>46101</v>
      </c>
      <c r="C27" s="17" t="str">
        <f aca="false">IF($B27="","",CHOOSE(WEEKDAY($B27,2),"Mo","Di","Mi","Do","Fr","Sa","So"))</f>
        <v>Fr</v>
      </c>
      <c r="D27" s="18" t="s">
        <v>48</v>
      </c>
      <c r="E27" s="18" t="s">
        <v>61</v>
      </c>
      <c r="F27" s="18" t="s">
        <v>44</v>
      </c>
      <c r="G27" s="19" t="s">
        <v>28</v>
      </c>
      <c r="H27" s="19" t="s">
        <v>7</v>
      </c>
      <c r="I27" s="20" t="n">
        <v>2</v>
      </c>
      <c r="J27" s="20" t="n">
        <v>0</v>
      </c>
      <c r="K27" s="21" t="str">
        <f aca="false">IF($E27="","",IF($J27=0,"",$J27-$I27))</f>
        <v/>
      </c>
      <c r="L27" s="22" t="n">
        <v>0</v>
      </c>
      <c r="M27" s="23" t="n">
        <v>0</v>
      </c>
      <c r="N27" s="24"/>
    </row>
    <row r="28" customFormat="false" ht="18" hidden="false" customHeight="true" outlineLevel="0" collapsed="false">
      <c r="A28" s="15" t="n">
        <f aca="false">IF($E28="","",COUNTA($E$9:$E28))</f>
        <v>20</v>
      </c>
      <c r="B28" s="16" t="n">
        <v>46104</v>
      </c>
      <c r="C28" s="17" t="str">
        <f aca="false">IF($B28="","",CHOOSE(WEEKDAY($B28,2),"Mo","Di","Mi","Do","Fr","Sa","So"))</f>
        <v>Mo</v>
      </c>
      <c r="D28" s="18" t="s">
        <v>25</v>
      </c>
      <c r="E28" s="18" t="s">
        <v>62</v>
      </c>
      <c r="F28" s="18" t="s">
        <v>27</v>
      </c>
      <c r="G28" s="19" t="s">
        <v>47</v>
      </c>
      <c r="H28" s="19" t="s">
        <v>5</v>
      </c>
      <c r="I28" s="20" t="n">
        <v>1</v>
      </c>
      <c r="J28" s="20" t="n">
        <v>1</v>
      </c>
      <c r="K28" s="21" t="n">
        <f aca="false">IF($E28="","",IF($J28=0,"",$J28-$I28))</f>
        <v>0</v>
      </c>
      <c r="L28" s="22" t="n">
        <v>0</v>
      </c>
      <c r="M28" s="23" t="n">
        <v>1</v>
      </c>
      <c r="N28" s="24"/>
    </row>
    <row r="29" customFormat="false" ht="18" hidden="false" customHeight="true" outlineLevel="0" collapsed="false">
      <c r="A29" s="15" t="n">
        <f aca="false">IF($E29="","",COUNTA($E$9:$E29))</f>
        <v>21</v>
      </c>
      <c r="B29" s="16" t="n">
        <v>46105</v>
      </c>
      <c r="C29" s="17" t="str">
        <f aca="false">IF($B29="","",CHOOSE(WEEKDAY($B29,2),"Mo","Di","Mi","Do","Fr","Sa","So"))</f>
        <v>Di</v>
      </c>
      <c r="D29" s="18" t="s">
        <v>33</v>
      </c>
      <c r="E29" s="18" t="s">
        <v>63</v>
      </c>
      <c r="F29" s="18" t="s">
        <v>35</v>
      </c>
      <c r="G29" s="19" t="s">
        <v>28</v>
      </c>
      <c r="H29" s="19" t="s">
        <v>6</v>
      </c>
      <c r="I29" s="20" t="n">
        <v>1.5</v>
      </c>
      <c r="J29" s="20" t="n">
        <v>1</v>
      </c>
      <c r="K29" s="21" t="n">
        <f aca="false">IF($E29="","",IF($J29=0,"",$J29-$I29))</f>
        <v>-0.5</v>
      </c>
      <c r="L29" s="22" t="n">
        <v>0</v>
      </c>
      <c r="M29" s="23" t="n">
        <v>0.5</v>
      </c>
      <c r="N29" s="24"/>
    </row>
    <row r="30" customFormat="false" ht="18" hidden="false" customHeight="true" outlineLevel="0" collapsed="false">
      <c r="A30" s="15" t="n">
        <f aca="false">IF($E30="","",COUNTA($E$9:$E30))</f>
        <v>22</v>
      </c>
      <c r="B30" s="16" t="n">
        <v>46106</v>
      </c>
      <c r="C30" s="17" t="str">
        <f aca="false">IF($B30="","",CHOOSE(WEEKDAY($B30,2),"Mo","Di","Mi","Do","Fr","Sa","So"))</f>
        <v>Mi</v>
      </c>
      <c r="D30" s="18" t="s">
        <v>42</v>
      </c>
      <c r="E30" s="18" t="s">
        <v>64</v>
      </c>
      <c r="F30" s="18" t="s">
        <v>44</v>
      </c>
      <c r="G30" s="19" t="s">
        <v>28</v>
      </c>
      <c r="H30" s="19" t="s">
        <v>7</v>
      </c>
      <c r="I30" s="20" t="n">
        <v>2.5</v>
      </c>
      <c r="J30" s="20" t="n">
        <v>0</v>
      </c>
      <c r="K30" s="21" t="str">
        <f aca="false">IF($E30="","",IF($J30=0,"",$J30-$I30))</f>
        <v/>
      </c>
      <c r="L30" s="22" t="n">
        <v>0</v>
      </c>
      <c r="M30" s="23" t="n">
        <v>0</v>
      </c>
      <c r="N30" s="24"/>
    </row>
    <row r="31" customFormat="false" ht="18" hidden="false" customHeight="true" outlineLevel="0" collapsed="false">
      <c r="A31" s="15" t="n">
        <f aca="false">IF($E31="","",COUNTA($E$9:$E31))</f>
        <v>23</v>
      </c>
      <c r="B31" s="16" t="n">
        <v>46107</v>
      </c>
      <c r="C31" s="17" t="str">
        <f aca="false">IF($B31="","",CHOOSE(WEEKDAY($B31,2),"Mo","Di","Mi","Do","Fr","Sa","So"))</f>
        <v>Do</v>
      </c>
      <c r="D31" s="18" t="s">
        <v>36</v>
      </c>
      <c r="E31" s="18" t="s">
        <v>65</v>
      </c>
      <c r="F31" s="18" t="s">
        <v>38</v>
      </c>
      <c r="G31" s="19" t="s">
        <v>28</v>
      </c>
      <c r="H31" s="19" t="s">
        <v>7</v>
      </c>
      <c r="I31" s="20" t="n">
        <v>1.5</v>
      </c>
      <c r="J31" s="20" t="n">
        <v>0</v>
      </c>
      <c r="K31" s="21" t="str">
        <f aca="false">IF($E31="","",IF($J31=0,"",$J31-$I31))</f>
        <v/>
      </c>
      <c r="L31" s="22" t="n">
        <v>0</v>
      </c>
      <c r="M31" s="23" t="n">
        <v>0</v>
      </c>
      <c r="N31" s="24"/>
    </row>
    <row r="32" customFormat="false" ht="18" hidden="false" customHeight="true" outlineLevel="0" collapsed="false">
      <c r="A32" s="15" t="n">
        <f aca="false">IF($E32="","",COUNTA($E$9:$E32))</f>
        <v>24</v>
      </c>
      <c r="B32" s="16" t="n">
        <v>46108</v>
      </c>
      <c r="C32" s="17" t="str">
        <f aca="false">IF($B32="","",CHOOSE(WEEKDAY($B32,2),"Mo","Di","Mi","Do","Fr","Sa","So"))</f>
        <v>Fr</v>
      </c>
      <c r="D32" s="18" t="s">
        <v>45</v>
      </c>
      <c r="E32" s="18" t="s">
        <v>66</v>
      </c>
      <c r="F32" s="18" t="s">
        <v>35</v>
      </c>
      <c r="G32" s="19" t="s">
        <v>47</v>
      </c>
      <c r="H32" s="19" t="s">
        <v>7</v>
      </c>
      <c r="I32" s="20" t="n">
        <v>1</v>
      </c>
      <c r="J32" s="20" t="n">
        <v>0</v>
      </c>
      <c r="K32" s="21" t="str">
        <f aca="false">IF($E32="","",IF($J32=0,"",$J32-$I32))</f>
        <v/>
      </c>
      <c r="L32" s="22" t="n">
        <v>90</v>
      </c>
      <c r="M32" s="23" t="n">
        <v>0</v>
      </c>
      <c r="N32" s="24"/>
    </row>
    <row r="33" customFormat="false" ht="18" hidden="false" customHeight="true" outlineLevel="0" collapsed="false">
      <c r="A33" s="15" t="n">
        <f aca="false">IF($E33="","",COUNTA($E$9:$E33))</f>
        <v>25</v>
      </c>
      <c r="B33" s="16" t="n">
        <v>46111</v>
      </c>
      <c r="C33" s="17" t="str">
        <f aca="false">IF($B33="","",CHOOSE(WEEKDAY($B33,2),"Mo","Di","Mi","Do","Fr","Sa","So"))</f>
        <v>Mo</v>
      </c>
      <c r="D33" s="18" t="s">
        <v>29</v>
      </c>
      <c r="E33" s="18" t="s">
        <v>67</v>
      </c>
      <c r="F33" s="18" t="s">
        <v>31</v>
      </c>
      <c r="G33" s="19" t="s">
        <v>32</v>
      </c>
      <c r="H33" s="19" t="s">
        <v>7</v>
      </c>
      <c r="I33" s="20" t="n">
        <v>4</v>
      </c>
      <c r="J33" s="20" t="n">
        <v>0</v>
      </c>
      <c r="K33" s="21" t="str">
        <f aca="false">IF($E33="","",IF($J33=0,"",$J33-$I33))</f>
        <v/>
      </c>
      <c r="L33" s="22" t="n">
        <v>0</v>
      </c>
      <c r="M33" s="23" t="n">
        <v>0</v>
      </c>
      <c r="N33" s="24"/>
    </row>
    <row r="34" customFormat="false" ht="18" hidden="false" customHeight="true" outlineLevel="0" collapsed="false">
      <c r="A34" s="15" t="n">
        <f aca="false">IF($E34="","",COUNTA($E$9:$E34))</f>
        <v>26</v>
      </c>
      <c r="B34" s="16" t="n">
        <v>46112</v>
      </c>
      <c r="C34" s="17" t="str">
        <f aca="false">IF($B34="","",CHOOSE(WEEKDAY($B34,2),"Mo","Di","Mi","Do","Fr","Sa","So"))</f>
        <v>Di</v>
      </c>
      <c r="D34" s="18" t="s">
        <v>25</v>
      </c>
      <c r="E34" s="18" t="s">
        <v>68</v>
      </c>
      <c r="F34" s="18" t="s">
        <v>27</v>
      </c>
      <c r="G34" s="19" t="s">
        <v>28</v>
      </c>
      <c r="H34" s="19" t="s">
        <v>7</v>
      </c>
      <c r="I34" s="20" t="n">
        <v>1.5</v>
      </c>
      <c r="J34" s="20" t="n">
        <v>0</v>
      </c>
      <c r="K34" s="21" t="str">
        <f aca="false">IF($E34="","",IF($J34=0,"",$J34-$I34))</f>
        <v/>
      </c>
      <c r="L34" s="22" t="n">
        <v>0</v>
      </c>
      <c r="M34" s="23" t="n">
        <v>0</v>
      </c>
      <c r="N34" s="24"/>
    </row>
    <row r="35" customFormat="false" ht="18" hidden="false" customHeight="true" outlineLevel="0" collapsed="false">
      <c r="A35" s="15" t="str">
        <f aca="false">IF($E35="","",COUNTA($E$9:$E35))</f>
        <v/>
      </c>
      <c r="B35" s="16"/>
      <c r="C35" s="17" t="str">
        <f aca="false">IF($B35="","",CHOOSE(WEEKDAY($B35,2),"Mo","Di","Mi","Do","Fr","Sa","So"))</f>
        <v/>
      </c>
      <c r="D35" s="18"/>
      <c r="E35" s="18"/>
      <c r="F35" s="18"/>
      <c r="G35" s="19"/>
      <c r="H35" s="19"/>
      <c r="I35" s="20"/>
      <c r="J35" s="20"/>
      <c r="K35" s="21" t="str">
        <f aca="false">IF($E35="","",IF($J35=0,"",$J35-$I35))</f>
        <v/>
      </c>
      <c r="L35" s="22"/>
      <c r="M35" s="23"/>
      <c r="N35" s="24"/>
    </row>
    <row r="36" customFormat="false" ht="18" hidden="false" customHeight="true" outlineLevel="0" collapsed="false">
      <c r="A36" s="15" t="str">
        <f aca="false">IF($E36="","",COUNTA($E$9:$E36))</f>
        <v/>
      </c>
      <c r="B36" s="16"/>
      <c r="C36" s="17" t="str">
        <f aca="false">IF($B36="","",CHOOSE(WEEKDAY($B36,2),"Mo","Di","Mi","Do","Fr","Sa","So"))</f>
        <v/>
      </c>
      <c r="D36" s="18"/>
      <c r="E36" s="18"/>
      <c r="F36" s="18"/>
      <c r="G36" s="19"/>
      <c r="H36" s="19"/>
      <c r="I36" s="20"/>
      <c r="J36" s="20"/>
      <c r="K36" s="21" t="str">
        <f aca="false">IF($E36="","",IF($J36=0,"",$J36-$I36))</f>
        <v/>
      </c>
      <c r="L36" s="22"/>
      <c r="M36" s="23"/>
      <c r="N36" s="24"/>
    </row>
    <row r="37" customFormat="false" ht="18" hidden="false" customHeight="true" outlineLevel="0" collapsed="false">
      <c r="A37" s="15" t="str">
        <f aca="false">IF($E37="","",COUNTA($E$9:$E37))</f>
        <v/>
      </c>
      <c r="B37" s="16"/>
      <c r="C37" s="17" t="str">
        <f aca="false">IF($B37="","",CHOOSE(WEEKDAY($B37,2),"Mo","Di","Mi","Do","Fr","Sa","So"))</f>
        <v/>
      </c>
      <c r="D37" s="18"/>
      <c r="E37" s="18"/>
      <c r="F37" s="18"/>
      <c r="G37" s="19"/>
      <c r="H37" s="19"/>
      <c r="I37" s="20"/>
      <c r="J37" s="20"/>
      <c r="K37" s="21" t="str">
        <f aca="false">IF($E37="","",IF($J37=0,"",$J37-$I37))</f>
        <v/>
      </c>
      <c r="L37" s="22"/>
      <c r="M37" s="23"/>
      <c r="N37" s="24"/>
    </row>
    <row r="38" customFormat="false" ht="18" hidden="false" customHeight="true" outlineLevel="0" collapsed="false">
      <c r="A38" s="15" t="str">
        <f aca="false">IF($E38="","",COUNTA($E$9:$E38))</f>
        <v/>
      </c>
      <c r="B38" s="16"/>
      <c r="C38" s="17" t="str">
        <f aca="false">IF($B38="","",CHOOSE(WEEKDAY($B38,2),"Mo","Di","Mi","Do","Fr","Sa","So"))</f>
        <v/>
      </c>
      <c r="D38" s="18"/>
      <c r="E38" s="18"/>
      <c r="F38" s="18"/>
      <c r="G38" s="19"/>
      <c r="H38" s="19"/>
      <c r="I38" s="20"/>
      <c r="J38" s="20"/>
      <c r="K38" s="21" t="str">
        <f aca="false">IF($E38="","",IF($J38=0,"",$J38-$I38))</f>
        <v/>
      </c>
      <c r="L38" s="22"/>
      <c r="M38" s="23"/>
      <c r="N38" s="24"/>
    </row>
    <row r="39" customFormat="false" ht="18" hidden="false" customHeight="true" outlineLevel="0" collapsed="false">
      <c r="A39" s="15" t="str">
        <f aca="false">IF($E39="","",COUNTA($E$9:$E39))</f>
        <v/>
      </c>
      <c r="B39" s="16"/>
      <c r="C39" s="17" t="str">
        <f aca="false">IF($B39="","",CHOOSE(WEEKDAY($B39,2),"Mo","Di","Mi","Do","Fr","Sa","So"))</f>
        <v/>
      </c>
      <c r="D39" s="18"/>
      <c r="E39" s="18"/>
      <c r="F39" s="18"/>
      <c r="G39" s="19"/>
      <c r="H39" s="19"/>
      <c r="I39" s="20"/>
      <c r="J39" s="20"/>
      <c r="K39" s="21" t="str">
        <f aca="false">IF($E39="","",IF($J39=0,"",$J39-$I39))</f>
        <v/>
      </c>
      <c r="L39" s="22"/>
      <c r="M39" s="23"/>
      <c r="N39" s="24"/>
    </row>
    <row r="40" customFormat="false" ht="18" hidden="false" customHeight="true" outlineLevel="0" collapsed="false">
      <c r="A40" s="15" t="str">
        <f aca="false">IF($E40="","",COUNTA($E$9:$E40))</f>
        <v/>
      </c>
      <c r="B40" s="16"/>
      <c r="C40" s="17" t="str">
        <f aca="false">IF($B40="","",CHOOSE(WEEKDAY($B40,2),"Mo","Di","Mi","Do","Fr","Sa","So"))</f>
        <v/>
      </c>
      <c r="D40" s="18"/>
      <c r="E40" s="18"/>
      <c r="F40" s="18"/>
      <c r="G40" s="19"/>
      <c r="H40" s="19"/>
      <c r="I40" s="20"/>
      <c r="J40" s="20"/>
      <c r="K40" s="21" t="str">
        <f aca="false">IF($E40="","",IF($J40=0,"",$J40-$I40))</f>
        <v/>
      </c>
      <c r="L40" s="22"/>
      <c r="M40" s="23"/>
      <c r="N40" s="24"/>
    </row>
  </sheetData>
  <autoFilter ref="A8:N40"/>
  <mergeCells count="19">
    <mergeCell ref="A1:N1"/>
    <mergeCell ref="A2:H2"/>
    <mergeCell ref="I2:J2"/>
    <mergeCell ref="K2:N2"/>
    <mergeCell ref="A3:N3"/>
    <mergeCell ref="A5:B5"/>
    <mergeCell ref="C5:D5"/>
    <mergeCell ref="E5:F5"/>
    <mergeCell ref="G5:H5"/>
    <mergeCell ref="I5:J5"/>
    <mergeCell ref="K5:L5"/>
    <mergeCell ref="M5:N5"/>
    <mergeCell ref="A6:B6"/>
    <mergeCell ref="C6:D6"/>
    <mergeCell ref="E6:F6"/>
    <mergeCell ref="G6:H6"/>
    <mergeCell ref="I6:J6"/>
    <mergeCell ref="K6:L6"/>
    <mergeCell ref="M6:N6"/>
  </mergeCells>
  <conditionalFormatting sqref="B9:C40">
    <cfRule type="expression" priority="2" aboveAverage="0" equalAverage="0" bottom="0" percent="0" rank="0" text="" dxfId="14">
      <formula>WEEKDAY($B9,2)&gt;5</formula>
    </cfRule>
  </conditionalFormatting>
  <conditionalFormatting sqref="H9:H40">
    <cfRule type="cellIs" priority="3" operator="equal" aboveAverage="0" equalAverage="0" bottom="0" percent="0" rank="0" text="" dxfId="15">
      <formula>"Erledigt"</formula>
    </cfRule>
    <cfRule type="cellIs" priority="4" operator="equal" aboveAverage="0" equalAverage="0" bottom="0" percent="0" rank="0" text="" dxfId="16">
      <formula>"In Bearbeitung"</formula>
    </cfRule>
    <cfRule type="cellIs" priority="5" operator="equal" aboveAverage="0" equalAverage="0" bottom="0" percent="0" rank="0" text="" dxfId="17">
      <formula>"Offen"</formula>
    </cfRule>
    <cfRule type="cellIs" priority="6" operator="equal" aboveAverage="0" equalAverage="0" bottom="0" percent="0" rank="0" text="" dxfId="18">
      <formula>"Verschoben"</formula>
    </cfRule>
  </conditionalFormatting>
  <conditionalFormatting sqref="G9:G40">
    <cfRule type="cellIs" priority="7" operator="equal" aboveAverage="0" equalAverage="0" bottom="0" percent="0" rank="0" text="" dxfId="19">
      <formula>"Hoch"</formula>
    </cfRule>
    <cfRule type="cellIs" priority="8" operator="equal" aboveAverage="0" equalAverage="0" bottom="0" percent="0" rank="0" text="" dxfId="20">
      <formula>"Mittel"</formula>
    </cfRule>
    <cfRule type="cellIs" priority="9" operator="equal" aboveAverage="0" equalAverage="0" bottom="0" percent="0" rank="0" text="" dxfId="21">
      <formula>"Niedrig"</formula>
    </cfRule>
  </conditionalFormatting>
  <conditionalFormatting sqref="M9:M40">
    <cfRule type="dataBar" priority="10">
      <dataBar showValue="1" minLength="10" maxLength="90">
        <cfvo type="num" val="0"/>
        <cfvo type="num" val="1"/>
        <color rgb="FF3E8E97"/>
      </dataBar>
      <extLst>
        <ext xmlns:x14="http://schemas.microsoft.com/office/spreadsheetml/2009/9/main" uri="{B025F937-C7B1-47D3-B67F-A62EFF666E3E}">
          <x14:id>{E26B2944-D96F-4D4C-80D4-3139BF506EB1}</x14:id>
        </ext>
      </extLst>
    </cfRule>
  </conditionalFormatting>
  <conditionalFormatting sqref="K9:K40">
    <cfRule type="cellIs" priority="11" operator="greaterThan" aboveAverage="0" equalAverage="0" bottom="0" percent="0" rank="0" text="" dxfId="19">
      <formula>0</formula>
    </cfRule>
    <cfRule type="cellIs" priority="12" operator="lessThan" aboveAverage="0" equalAverage="0" bottom="0" percent="0" rank="0" text="" dxfId="22">
      <formula>0</formula>
    </cfRule>
  </conditionalFormatting>
  <dataValidations count="5">
    <dataValidation allowBlank="true" error="Bitte einen Wert aus der Liste wählen." errorStyle="stop" errorTitle="Ungültige Eingabe" operator="between" prompt="Aus dem Dropdown auswählen" showDropDown="false" showErrorMessage="false" showInputMessage="false" sqref="D9:D40" type="list">
      <formula1>Listen!$B$5:$B$13</formula1>
      <formula2>0</formula2>
    </dataValidation>
    <dataValidation allowBlank="true" error="Bitte einen Wert aus der Liste wählen." errorStyle="stop" errorTitle="Ungültige Eingabe" operator="between" prompt="Aus dem Dropdown auswählen" showDropDown="false" showErrorMessage="false" showInputMessage="false" sqref="F9:F40" type="list">
      <formula1>Listen!$D$5:$D$10</formula1>
      <formula2>0</formula2>
    </dataValidation>
    <dataValidation allowBlank="true" error="Bitte einen Wert aus der Liste wählen." errorStyle="stop" errorTitle="Ungültige Eingabe" operator="between" prompt="Aus dem Dropdown auswählen" showDropDown="false" showErrorMessage="false" showInputMessage="false" sqref="G9:G40" type="list">
      <formula1>Listen!$F$5:$F$7</formula1>
      <formula2>0</formula2>
    </dataValidation>
    <dataValidation allowBlank="true" error="Bitte einen Wert aus der Liste wählen." errorStyle="stop" errorTitle="Ungültige Eingabe" operator="between" prompt="Aus dem Dropdown auswählen" showDropDown="false" showErrorMessage="false" showInputMessage="false" sqref="H9:H40" type="list">
      <formula1>Listen!$H$5:$H$8</formula1>
      <formula2>0</formula2>
    </dataValidation>
    <dataValidation allowBlank="true" error="Wert zwischen 0 % und 100 % eingeben." errorStyle="stop" errorTitle="Ungültiger Fortschritt" operator="between" showDropDown="false" showErrorMessage="false" showInputMessage="false" sqref="M9:M40" type="decimal">
      <formula1>0</formula1>
      <formula2>1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26B2944-D96F-4D4C-80D4-3139BF506EB1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3E8E97"/>
              <x14:axisColor rgb="FF000000"/>
            </x14:dataBar>
          </x14:cfRule>
          <xm:sqref>M9:M40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8"/>
    <col collapsed="false" customWidth="true" hidden="false" outlineLevel="0" max="3" min="3" style="0" width="11"/>
    <col collapsed="false" customWidth="true" hidden="false" outlineLevel="0" max="4" min="4" style="0" width="13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3"/>
    <col collapsed="false" customWidth="true" hidden="false" outlineLevel="0" max="8" min="8" style="0" width="18"/>
    <col collapsed="false" customWidth="true" hidden="false" outlineLevel="0" max="11" min="9" style="0" width="11"/>
    <col collapsed="false" customWidth="true" hidden="false" outlineLevel="0" max="12" min="12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3.75" hidden="false" customHeight="true" outlineLevel="0" collapsed="false">
      <c r="A2" s="2" t="s">
        <v>69</v>
      </c>
      <c r="B2" s="2"/>
      <c r="C2" s="2"/>
      <c r="D2" s="2"/>
      <c r="E2" s="2"/>
      <c r="F2" s="2"/>
      <c r="G2" s="2"/>
      <c r="H2" s="2"/>
      <c r="I2" s="25" t="s">
        <v>70</v>
      </c>
      <c r="J2" s="25"/>
      <c r="K2" s="25"/>
      <c r="L2" s="25"/>
    </row>
    <row r="3" customFormat="false" ht="15.75" hidden="false" customHeight="true" outlineLevel="0" collapsed="false">
      <c r="A3" s="5" t="s">
        <v>71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5" customFormat="false" ht="15" hidden="false" customHeight="false" outlineLevel="0" collapsed="false">
      <c r="A5" s="26" t="s">
        <v>72</v>
      </c>
    </row>
    <row r="6" customFormat="false" ht="24" hidden="false" customHeight="true" outlineLevel="0" collapsed="false">
      <c r="B6" s="6" t="n">
        <f aca="false">COUNTA(Monatsplan!E9:E40)</f>
        <v>26</v>
      </c>
      <c r="C6" s="6"/>
      <c r="D6" s="7" t="n">
        <f aca="false">COUNTIF(Monatsplan!H9:H40,"Erledigt")</f>
        <v>8</v>
      </c>
      <c r="E6" s="7"/>
      <c r="F6" s="8" t="n">
        <f aca="false">COUNTIF(Monatsplan!H9:H40,"In Bearbeitung")</f>
        <v>6</v>
      </c>
      <c r="G6" s="8"/>
      <c r="H6" s="9" t="n">
        <f aca="false">COUNTIF(Monatsplan!H9:H40,"Offen")</f>
        <v>11</v>
      </c>
      <c r="I6" s="9"/>
    </row>
    <row r="7" customFormat="false" ht="15" hidden="false" customHeight="true" outlineLevel="0" collapsed="false">
      <c r="B7" s="13" t="s">
        <v>4</v>
      </c>
      <c r="C7" s="13"/>
      <c r="D7" s="13" t="s">
        <v>5</v>
      </c>
      <c r="E7" s="13"/>
      <c r="F7" s="13" t="s">
        <v>6</v>
      </c>
      <c r="G7" s="13"/>
      <c r="H7" s="13" t="s">
        <v>7</v>
      </c>
      <c r="I7" s="13"/>
    </row>
    <row r="9" customFormat="false" ht="24" hidden="false" customHeight="true" outlineLevel="0" collapsed="false">
      <c r="B9" s="10" t="n">
        <f aca="false">IFERROR(COUNTIF(Monatsplan!H9:H40,"Erledigt")/COUNTA(Monatsplan!E9:E40),0)</f>
        <v>0.307692307692308</v>
      </c>
      <c r="C9" s="10"/>
      <c r="D9" s="10" t="n">
        <f aca="false">IFERROR(AVERAGEIF(Monatsplan!E9:E40,"&lt;&gt;",Monatsplan!M9:M40),0)</f>
        <v>0.436538461538462</v>
      </c>
      <c r="E9" s="10"/>
      <c r="F9" s="11" t="n">
        <f aca="false">SUM(Monatsplan!J9:J40)</f>
        <v>25.5</v>
      </c>
      <c r="G9" s="11"/>
      <c r="H9" s="12" t="n">
        <f aca="false">SUM(Monatsplan!L9:L40)</f>
        <v>520</v>
      </c>
      <c r="I9" s="12"/>
    </row>
    <row r="10" customFormat="false" ht="15" hidden="false" customHeight="true" outlineLevel="0" collapsed="false">
      <c r="B10" s="13" t="s">
        <v>73</v>
      </c>
      <c r="C10" s="13"/>
      <c r="D10" s="13" t="s">
        <v>8</v>
      </c>
      <c r="E10" s="13"/>
      <c r="F10" s="13" t="s">
        <v>9</v>
      </c>
      <c r="G10" s="13"/>
      <c r="H10" s="13" t="s">
        <v>10</v>
      </c>
      <c r="I10" s="13"/>
    </row>
    <row r="12" customFormat="false" ht="15" hidden="false" customHeight="false" outlineLevel="0" collapsed="false">
      <c r="A12" s="26" t="s">
        <v>74</v>
      </c>
      <c r="H12" s="26" t="s">
        <v>75</v>
      </c>
    </row>
    <row r="13" customFormat="false" ht="15" hidden="false" customHeight="false" outlineLevel="0" collapsed="false">
      <c r="B13" s="27" t="s">
        <v>14</v>
      </c>
      <c r="C13" s="27" t="s">
        <v>76</v>
      </c>
      <c r="D13" s="27" t="s">
        <v>77</v>
      </c>
      <c r="E13" s="27" t="s">
        <v>78</v>
      </c>
      <c r="F13" s="27" t="s">
        <v>79</v>
      </c>
      <c r="H13" s="27" t="s">
        <v>18</v>
      </c>
      <c r="I13" s="27" t="s">
        <v>76</v>
      </c>
      <c r="J13" s="27" t="s">
        <v>80</v>
      </c>
    </row>
    <row r="14" customFormat="false" ht="15.75" hidden="false" customHeight="true" outlineLevel="0" collapsed="false">
      <c r="B14" s="28" t="str">
        <f aca="false">Listen!B5</f>
        <v>Verwaltung</v>
      </c>
      <c r="C14" s="29" t="n">
        <f aca="false">COUNTIF(Monatsplan!$D$9:$D$40,$B14)</f>
        <v>3</v>
      </c>
      <c r="D14" s="30" t="n">
        <f aca="false">SUMIF(Monatsplan!$D$9:$D$40,$B14,Monatsplan!$I$9:$I$40)</f>
        <v>3</v>
      </c>
      <c r="E14" s="30" t="n">
        <f aca="false">SUMIF(Monatsplan!$D$9:$D$40,$B14,Monatsplan!$J$9:$J$40)</f>
        <v>0.5</v>
      </c>
      <c r="F14" s="31" t="n">
        <f aca="false">SUMIF(Monatsplan!$D$9:$D$40,$B14,Monatsplan!$L$9:$L$40)</f>
        <v>270</v>
      </c>
      <c r="H14" s="28" t="str">
        <f aca="false">Listen!H5</f>
        <v>Offen</v>
      </c>
      <c r="I14" s="29" t="n">
        <f aca="false">COUNTIF(Monatsplan!$H$9:$H$40,$H14)</f>
        <v>11</v>
      </c>
      <c r="J14" s="32" t="n">
        <f aca="false">IFERROR(I14/COUNTA(Monatsplan!$E$9:$E$40),0)</f>
        <v>0.423076923076923</v>
      </c>
    </row>
    <row r="15" customFormat="false" ht="15.75" hidden="false" customHeight="true" outlineLevel="0" collapsed="false">
      <c r="B15" s="33" t="str">
        <f aca="false">Listen!B6</f>
        <v>Projekt</v>
      </c>
      <c r="C15" s="34" t="n">
        <f aca="false">COUNTIF(Monatsplan!$D$9:$D$40,$B15)</f>
        <v>4</v>
      </c>
      <c r="D15" s="35" t="n">
        <f aca="false">SUMIF(Monatsplan!$D$9:$D$40,$B15,Monatsplan!$I$9:$I$40)</f>
        <v>8</v>
      </c>
      <c r="E15" s="35" t="n">
        <f aca="false">SUMIF(Monatsplan!$D$9:$D$40,$B15,Monatsplan!$J$9:$J$40)</f>
        <v>4.5</v>
      </c>
      <c r="F15" s="36" t="n">
        <f aca="false">SUMIF(Monatsplan!$D$9:$D$40,$B15,Monatsplan!$L$9:$L$40)</f>
        <v>0</v>
      </c>
      <c r="H15" s="33" t="str">
        <f aca="false">Listen!H6</f>
        <v>In Bearbeitung</v>
      </c>
      <c r="I15" s="34" t="n">
        <f aca="false">COUNTIF(Monatsplan!$H$9:$H$40,$H15)</f>
        <v>6</v>
      </c>
      <c r="J15" s="37" t="n">
        <f aca="false">IFERROR(I15/COUNTA(Monatsplan!$E$9:$E$40),0)</f>
        <v>0.230769230769231</v>
      </c>
    </row>
    <row r="16" customFormat="false" ht="15.75" hidden="false" customHeight="true" outlineLevel="0" collapsed="false">
      <c r="B16" s="28" t="str">
        <f aca="false">Listen!B7</f>
        <v>Vertrieb</v>
      </c>
      <c r="C16" s="29" t="n">
        <f aca="false">COUNTIF(Monatsplan!$D$9:$D$40,$B16)</f>
        <v>3</v>
      </c>
      <c r="D16" s="30" t="n">
        <f aca="false">SUMIF(Monatsplan!$D$9:$D$40,$B16,Monatsplan!$I$9:$I$40)</f>
        <v>7.5</v>
      </c>
      <c r="E16" s="30" t="n">
        <f aca="false">SUMIF(Monatsplan!$D$9:$D$40,$B16,Monatsplan!$J$9:$J$40)</f>
        <v>3</v>
      </c>
      <c r="F16" s="31" t="n">
        <f aca="false">SUMIF(Monatsplan!$D$9:$D$40,$B16,Monatsplan!$L$9:$L$40)</f>
        <v>0</v>
      </c>
      <c r="H16" s="28" t="str">
        <f aca="false">Listen!H7</f>
        <v>Erledigt</v>
      </c>
      <c r="I16" s="29" t="n">
        <f aca="false">COUNTIF(Monatsplan!$H$9:$H$40,$H16)</f>
        <v>8</v>
      </c>
      <c r="J16" s="32" t="n">
        <f aca="false">IFERROR(I16/COUNTA(Monatsplan!$E$9:$E$40),0)</f>
        <v>0.307692307692308</v>
      </c>
    </row>
    <row r="17" customFormat="false" ht="15.75" hidden="false" customHeight="true" outlineLevel="0" collapsed="false">
      <c r="B17" s="33" t="str">
        <f aca="false">Listen!B8</f>
        <v>Marketing</v>
      </c>
      <c r="C17" s="34" t="n">
        <f aca="false">COUNTIF(Monatsplan!$D$9:$D$40,$B17)</f>
        <v>3</v>
      </c>
      <c r="D17" s="35" t="n">
        <f aca="false">SUMIF(Monatsplan!$D$9:$D$40,$B17,Monatsplan!$I$9:$I$40)</f>
        <v>8</v>
      </c>
      <c r="E17" s="35" t="n">
        <f aca="false">SUMIF(Monatsplan!$D$9:$D$40,$B17,Monatsplan!$J$9:$J$40)</f>
        <v>2.5</v>
      </c>
      <c r="F17" s="36" t="n">
        <f aca="false">SUMIF(Monatsplan!$D$9:$D$40,$B17,Monatsplan!$L$9:$L$40)</f>
        <v>250</v>
      </c>
      <c r="H17" s="33" t="str">
        <f aca="false">Listen!H8</f>
        <v>Verschoben</v>
      </c>
      <c r="I17" s="34" t="n">
        <f aca="false">COUNTIF(Monatsplan!$H$9:$H$40,$H17)</f>
        <v>1</v>
      </c>
      <c r="J17" s="37" t="n">
        <f aca="false">IFERROR(I17/COUNTA(Monatsplan!$E$9:$E$40),0)</f>
        <v>0.0384615384615385</v>
      </c>
    </row>
    <row r="18" customFormat="false" ht="15.75" hidden="false" customHeight="true" outlineLevel="0" collapsed="false">
      <c r="B18" s="28" t="str">
        <f aca="false">Listen!B9</f>
        <v>Finanzen</v>
      </c>
      <c r="C18" s="29" t="n">
        <f aca="false">COUNTIF(Monatsplan!$D$9:$D$40,$B18)</f>
        <v>4</v>
      </c>
      <c r="D18" s="30" t="n">
        <f aca="false">SUMIF(Monatsplan!$D$9:$D$40,$B18,Monatsplan!$I$9:$I$40)</f>
        <v>13</v>
      </c>
      <c r="E18" s="30" t="n">
        <f aca="false">SUMIF(Monatsplan!$D$9:$D$40,$B18,Monatsplan!$J$9:$J$40)</f>
        <v>8.5</v>
      </c>
      <c r="F18" s="31" t="n">
        <f aca="false">SUMIF(Monatsplan!$D$9:$D$40,$B18,Monatsplan!$L$9:$L$40)</f>
        <v>0</v>
      </c>
    </row>
    <row r="19" customFormat="false" ht="15.75" hidden="false" customHeight="true" outlineLevel="0" collapsed="false">
      <c r="B19" s="33" t="str">
        <f aca="false">Listen!B10</f>
        <v>Personal</v>
      </c>
      <c r="C19" s="34" t="n">
        <f aca="false">COUNTIF(Monatsplan!$D$9:$D$40,$B19)</f>
        <v>2</v>
      </c>
      <c r="D19" s="35" t="n">
        <f aca="false">SUMIF(Monatsplan!$D$9:$D$40,$B19,Monatsplan!$I$9:$I$40)</f>
        <v>4</v>
      </c>
      <c r="E19" s="35" t="n">
        <f aca="false">SUMIF(Monatsplan!$D$9:$D$40,$B19,Monatsplan!$J$9:$J$40)</f>
        <v>1</v>
      </c>
      <c r="F19" s="36" t="n">
        <f aca="false">SUMIF(Monatsplan!$D$9:$D$40,$B19,Monatsplan!$L$9:$L$40)</f>
        <v>0</v>
      </c>
    </row>
    <row r="20" customFormat="false" ht="15.75" hidden="false" customHeight="true" outlineLevel="0" collapsed="false">
      <c r="B20" s="28" t="str">
        <f aca="false">Listen!B11</f>
        <v>IT</v>
      </c>
      <c r="C20" s="29" t="n">
        <f aca="false">COUNTIF(Monatsplan!$D$9:$D$40,$B20)</f>
        <v>3</v>
      </c>
      <c r="D20" s="30" t="n">
        <f aca="false">SUMIF(Monatsplan!$D$9:$D$40,$B20,Monatsplan!$I$9:$I$40)</f>
        <v>6.5</v>
      </c>
      <c r="E20" s="30" t="n">
        <f aca="false">SUMIF(Monatsplan!$D$9:$D$40,$B20,Monatsplan!$J$9:$J$40)</f>
        <v>3.5</v>
      </c>
      <c r="F20" s="31" t="n">
        <f aca="false">SUMIF(Monatsplan!$D$9:$D$40,$B20,Monatsplan!$L$9:$L$40)</f>
        <v>0</v>
      </c>
      <c r="H20" s="26" t="s">
        <v>81</v>
      </c>
    </row>
    <row r="21" customFormat="false" ht="15.75" hidden="false" customHeight="true" outlineLevel="0" collapsed="false">
      <c r="B21" s="33" t="str">
        <f aca="false">Listen!B12</f>
        <v>Besprechung</v>
      </c>
      <c r="C21" s="34" t="n">
        <f aca="false">COUNTIF(Monatsplan!$D$9:$D$40,$B21)</f>
        <v>4</v>
      </c>
      <c r="D21" s="35" t="n">
        <f aca="false">SUMIF(Monatsplan!$D$9:$D$40,$B21,Monatsplan!$I$9:$I$40)</f>
        <v>4.5</v>
      </c>
      <c r="E21" s="35" t="n">
        <f aca="false">SUMIF(Monatsplan!$D$9:$D$40,$B21,Monatsplan!$J$9:$J$40)</f>
        <v>2</v>
      </c>
      <c r="F21" s="36" t="n">
        <f aca="false">SUMIF(Monatsplan!$D$9:$D$40,$B21,Monatsplan!$L$9:$L$40)</f>
        <v>0</v>
      </c>
      <c r="H21" s="27" t="s">
        <v>17</v>
      </c>
      <c r="I21" s="27" t="s">
        <v>76</v>
      </c>
      <c r="J21" s="27" t="s">
        <v>80</v>
      </c>
    </row>
    <row r="22" customFormat="false" ht="15.75" hidden="false" customHeight="true" outlineLevel="0" collapsed="false">
      <c r="B22" s="28" t="str">
        <f aca="false">Listen!B13</f>
        <v>Sonstiges</v>
      </c>
      <c r="C22" s="29" t="n">
        <f aca="false">COUNTIF(Monatsplan!$D$9:$D$40,$B22)</f>
        <v>0</v>
      </c>
      <c r="D22" s="30" t="n">
        <f aca="false">SUMIF(Monatsplan!$D$9:$D$40,$B22,Monatsplan!$I$9:$I$40)</f>
        <v>0</v>
      </c>
      <c r="E22" s="30" t="n">
        <f aca="false">SUMIF(Monatsplan!$D$9:$D$40,$B22,Monatsplan!$J$9:$J$40)</f>
        <v>0</v>
      </c>
      <c r="F22" s="31" t="n">
        <f aca="false">SUMIF(Monatsplan!$D$9:$D$40,$B22,Monatsplan!$L$9:$L$40)</f>
        <v>0</v>
      </c>
      <c r="H22" s="28" t="str">
        <f aca="false">Listen!F5</f>
        <v>Hoch</v>
      </c>
      <c r="I22" s="29" t="n">
        <f aca="false">COUNTIF(Monatsplan!$G$9:$G$40,$H22)</f>
        <v>9</v>
      </c>
      <c r="J22" s="32" t="n">
        <f aca="false">IFERROR(I22/COUNTA(Monatsplan!$E$9:$E$40),0)</f>
        <v>0.346153846153846</v>
      </c>
    </row>
    <row r="23" customFormat="false" ht="15.75" hidden="false" customHeight="true" outlineLevel="0" collapsed="false">
      <c r="B23" s="38" t="s">
        <v>82</v>
      </c>
      <c r="C23" s="39" t="n">
        <f aca="false">SUM(C14:C22)</f>
        <v>26</v>
      </c>
      <c r="D23" s="40" t="n">
        <f aca="false">SUM(D14:D22)</f>
        <v>54.5</v>
      </c>
      <c r="E23" s="40" t="n">
        <f aca="false">SUM(E14:E22)</f>
        <v>25.5</v>
      </c>
      <c r="F23" s="41" t="n">
        <f aca="false">SUM(F14:F22)</f>
        <v>520</v>
      </c>
      <c r="H23" s="33" t="str">
        <f aca="false">Listen!F6</f>
        <v>Mittel</v>
      </c>
      <c r="I23" s="34" t="n">
        <f aca="false">COUNTIF(Monatsplan!$G$9:$G$40,$H23)</f>
        <v>12</v>
      </c>
      <c r="J23" s="37" t="n">
        <f aca="false">IFERROR(I23/COUNTA(Monatsplan!$E$9:$E$40),0)</f>
        <v>0.461538461538462</v>
      </c>
    </row>
    <row r="24" customFormat="false" ht="15.75" hidden="false" customHeight="true" outlineLevel="0" collapsed="false">
      <c r="H24" s="28" t="str">
        <f aca="false">Listen!F7</f>
        <v>Niedrig</v>
      </c>
      <c r="I24" s="29" t="n">
        <f aca="false">COUNTIF(Monatsplan!$G$9:$G$40,$H24)</f>
        <v>5</v>
      </c>
      <c r="J24" s="32" t="n">
        <f aca="false">IFERROR(I24/COUNTA(Monatsplan!$E$9:$E$40),0)</f>
        <v>0.192307692307692</v>
      </c>
    </row>
    <row r="25" customFormat="false" ht="15" hidden="false" customHeight="false" outlineLevel="0" collapsed="false">
      <c r="A25" s="26" t="s">
        <v>83</v>
      </c>
    </row>
    <row r="26" customFormat="false" ht="15" hidden="false" customHeight="false" outlineLevel="0" collapsed="false">
      <c r="B26" s="27" t="s">
        <v>16</v>
      </c>
      <c r="C26" s="27" t="s">
        <v>76</v>
      </c>
      <c r="D26" s="27" t="s">
        <v>78</v>
      </c>
      <c r="E26" s="27" t="s">
        <v>79</v>
      </c>
    </row>
    <row r="27" customFormat="false" ht="15.75" hidden="false" customHeight="true" outlineLevel="0" collapsed="false">
      <c r="B27" s="28" t="str">
        <f aca="false">Listen!D5</f>
        <v>A. Berger</v>
      </c>
      <c r="C27" s="29" t="n">
        <f aca="false">COUNTIF(Monatsplan!$F$9:$F$40,$B27)</f>
        <v>7</v>
      </c>
      <c r="D27" s="30" t="n">
        <f aca="false">SUMIF(Monatsplan!$F$9:$F$40,$B27,Monatsplan!$J$9:$J$40)</f>
        <v>5</v>
      </c>
      <c r="E27" s="31" t="n">
        <f aca="false">SUMIF(Monatsplan!$F$9:$F$40,$B27,Monatsplan!$L$9:$L$40)</f>
        <v>270</v>
      </c>
    </row>
    <row r="28" customFormat="false" ht="15.75" hidden="false" customHeight="true" outlineLevel="0" collapsed="false">
      <c r="B28" s="33" t="str">
        <f aca="false">Listen!D6</f>
        <v>S. Vogt</v>
      </c>
      <c r="C28" s="34" t="n">
        <f aca="false">COUNTIF(Monatsplan!$F$9:$F$40,$B28)</f>
        <v>3</v>
      </c>
      <c r="D28" s="35" t="n">
        <f aca="false">SUMIF(Monatsplan!$F$9:$F$40,$B28,Monatsplan!$J$9:$J$40)</f>
        <v>3</v>
      </c>
      <c r="E28" s="36" t="n">
        <f aca="false">SUMIF(Monatsplan!$F$9:$F$40,$B28,Monatsplan!$L$9:$L$40)</f>
        <v>0</v>
      </c>
    </row>
    <row r="29" customFormat="false" ht="15.75" hidden="false" customHeight="true" outlineLevel="0" collapsed="false">
      <c r="B29" s="28" t="str">
        <f aca="false">Listen!D7</f>
        <v>M. Kraus</v>
      </c>
      <c r="C29" s="29" t="n">
        <f aca="false">COUNTIF(Monatsplan!$F$9:$F$40,$B29)</f>
        <v>4</v>
      </c>
      <c r="D29" s="30" t="n">
        <f aca="false">SUMIF(Monatsplan!$F$9:$F$40,$B29,Monatsplan!$J$9:$J$40)</f>
        <v>8.5</v>
      </c>
      <c r="E29" s="31" t="n">
        <f aca="false">SUMIF(Monatsplan!$F$9:$F$40,$B29,Monatsplan!$L$9:$L$40)</f>
        <v>0</v>
      </c>
    </row>
    <row r="30" customFormat="false" ht="15.75" hidden="false" customHeight="true" outlineLevel="0" collapsed="false">
      <c r="B30" s="33" t="str">
        <f aca="false">Listen!D8</f>
        <v>L. Hofer</v>
      </c>
      <c r="C30" s="34" t="n">
        <f aca="false">COUNTIF(Monatsplan!$F$9:$F$40,$B30)</f>
        <v>5</v>
      </c>
      <c r="D30" s="35" t="n">
        <f aca="false">SUMIF(Monatsplan!$F$9:$F$40,$B30,Monatsplan!$J$9:$J$40)</f>
        <v>3.5</v>
      </c>
      <c r="E30" s="36" t="n">
        <f aca="false">SUMIF(Monatsplan!$F$9:$F$40,$B30,Monatsplan!$L$9:$L$40)</f>
        <v>250</v>
      </c>
    </row>
    <row r="31" customFormat="false" ht="15.75" hidden="false" customHeight="true" outlineLevel="0" collapsed="false">
      <c r="B31" s="28" t="str">
        <f aca="false">Listen!D9</f>
        <v>T. Neumann</v>
      </c>
      <c r="C31" s="29" t="n">
        <f aca="false">COUNTIF(Monatsplan!$F$9:$F$40,$B31)</f>
        <v>4</v>
      </c>
      <c r="D31" s="30" t="n">
        <f aca="false">SUMIF(Monatsplan!$F$9:$F$40,$B31,Monatsplan!$J$9:$J$40)</f>
        <v>3.5</v>
      </c>
      <c r="E31" s="31" t="n">
        <f aca="false">SUMIF(Monatsplan!$F$9:$F$40,$B31,Monatsplan!$L$9:$L$40)</f>
        <v>0</v>
      </c>
    </row>
    <row r="32" customFormat="false" ht="15.75" hidden="false" customHeight="true" outlineLevel="0" collapsed="false">
      <c r="B32" s="33" t="str">
        <f aca="false">Listen!D10</f>
        <v>Team</v>
      </c>
      <c r="C32" s="34" t="n">
        <f aca="false">COUNTIF(Monatsplan!$F$9:$F$40,$B32)</f>
        <v>3</v>
      </c>
      <c r="D32" s="35" t="n">
        <f aca="false">SUMIF(Monatsplan!$F$9:$F$40,$B32,Monatsplan!$J$9:$J$40)</f>
        <v>2</v>
      </c>
      <c r="E32" s="36" t="n">
        <f aca="false">SUMIF(Monatsplan!$F$9:$F$40,$B32,Monatsplan!$L$9:$L$40)</f>
        <v>0</v>
      </c>
    </row>
  </sheetData>
  <mergeCells count="20">
    <mergeCell ref="A1:L1"/>
    <mergeCell ref="A2:H2"/>
    <mergeCell ref="I2:L2"/>
    <mergeCell ref="A3:L3"/>
    <mergeCell ref="B6:C6"/>
    <mergeCell ref="D6:E6"/>
    <mergeCell ref="F6:G6"/>
    <mergeCell ref="H6:I6"/>
    <mergeCell ref="B7:C7"/>
    <mergeCell ref="D7:E7"/>
    <mergeCell ref="F7:G7"/>
    <mergeCell ref="H7:I7"/>
    <mergeCell ref="B9:C9"/>
    <mergeCell ref="D9:E9"/>
    <mergeCell ref="F9:G9"/>
    <mergeCell ref="H9:I9"/>
    <mergeCell ref="B10:C10"/>
    <mergeCell ref="D10:E10"/>
    <mergeCell ref="F10:G10"/>
    <mergeCell ref="H10:I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0"/>
    <col collapsed="false" customWidth="true" hidden="false" outlineLevel="0" max="3" min="3" style="0" width="2.5"/>
    <col collapsed="false" customWidth="true" hidden="false" outlineLevel="0" max="4" min="4" style="0" width="18"/>
    <col collapsed="false" customWidth="true" hidden="false" outlineLevel="0" max="5" min="5" style="0" width="2.5"/>
    <col collapsed="false" customWidth="true" hidden="false" outlineLevel="0" max="6" min="6" style="0" width="14"/>
    <col collapsed="false" customWidth="true" hidden="false" outlineLevel="0" max="7" min="7" style="0" width="2.5"/>
    <col collapsed="false" customWidth="true" hidden="false" outlineLevel="0" max="8" min="8" style="0" width="18"/>
    <col collapsed="false" customWidth="true" hidden="false" outlineLevel="0" max="9" min="9" style="0" width="2.5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1.5" hidden="false" customHeight="true" outlineLevel="0" collapsed="false">
      <c r="A2" s="42" t="s">
        <v>84</v>
      </c>
      <c r="B2" s="42"/>
      <c r="C2" s="42"/>
      <c r="D2" s="42"/>
      <c r="E2" s="42"/>
      <c r="F2" s="42"/>
      <c r="G2" s="42"/>
      <c r="H2" s="42"/>
      <c r="I2" s="42"/>
    </row>
    <row r="3" customFormat="false" ht="15.75" hidden="false" customHeight="true" outlineLevel="0" collapsed="false">
      <c r="A3" s="5" t="s">
        <v>85</v>
      </c>
      <c r="B3" s="5"/>
      <c r="C3" s="5"/>
      <c r="D3" s="5"/>
      <c r="E3" s="5"/>
      <c r="F3" s="5"/>
      <c r="G3" s="5"/>
      <c r="H3" s="5"/>
      <c r="I3" s="5"/>
    </row>
    <row r="4" customFormat="false" ht="15" hidden="false" customHeight="false" outlineLevel="0" collapsed="false">
      <c r="B4" s="27" t="s">
        <v>14</v>
      </c>
      <c r="D4" s="27" t="s">
        <v>16</v>
      </c>
      <c r="F4" s="27" t="s">
        <v>17</v>
      </c>
      <c r="H4" s="27" t="s">
        <v>18</v>
      </c>
    </row>
    <row r="5" customFormat="false" ht="15" hidden="false" customHeight="false" outlineLevel="0" collapsed="false">
      <c r="B5" s="28" t="s">
        <v>45</v>
      </c>
      <c r="D5" s="28" t="s">
        <v>35</v>
      </c>
      <c r="F5" s="43" t="s">
        <v>32</v>
      </c>
      <c r="H5" s="28" t="s">
        <v>7</v>
      </c>
    </row>
    <row r="6" customFormat="false" ht="15" hidden="false" customHeight="false" outlineLevel="0" collapsed="false">
      <c r="B6" s="33" t="s">
        <v>33</v>
      </c>
      <c r="D6" s="33" t="s">
        <v>41</v>
      </c>
      <c r="F6" s="44" t="s">
        <v>28</v>
      </c>
      <c r="H6" s="33" t="s">
        <v>6</v>
      </c>
    </row>
    <row r="7" customFormat="false" ht="15" hidden="false" customHeight="false" outlineLevel="0" collapsed="false">
      <c r="B7" s="28" t="s">
        <v>39</v>
      </c>
      <c r="D7" s="28" t="s">
        <v>31</v>
      </c>
      <c r="F7" s="43" t="s">
        <v>47</v>
      </c>
      <c r="H7" s="28" t="s">
        <v>5</v>
      </c>
    </row>
    <row r="8" customFormat="false" ht="15" hidden="false" customHeight="false" outlineLevel="0" collapsed="false">
      <c r="B8" s="33" t="s">
        <v>42</v>
      </c>
      <c r="D8" s="33" t="s">
        <v>44</v>
      </c>
      <c r="F8" s="44"/>
      <c r="H8" s="33" t="s">
        <v>54</v>
      </c>
    </row>
    <row r="9" customFormat="false" ht="15" hidden="false" customHeight="false" outlineLevel="0" collapsed="false">
      <c r="B9" s="28" t="s">
        <v>29</v>
      </c>
      <c r="D9" s="28" t="s">
        <v>38</v>
      </c>
      <c r="F9" s="43"/>
      <c r="H9" s="28"/>
    </row>
    <row r="10" customFormat="false" ht="15" hidden="false" customHeight="false" outlineLevel="0" collapsed="false">
      <c r="B10" s="33" t="s">
        <v>48</v>
      </c>
      <c r="D10" s="33" t="s">
        <v>27</v>
      </c>
      <c r="F10" s="44"/>
      <c r="H10" s="33"/>
    </row>
    <row r="11" customFormat="false" ht="15" hidden="false" customHeight="false" outlineLevel="0" collapsed="false">
      <c r="B11" s="28" t="s">
        <v>36</v>
      </c>
      <c r="D11" s="28"/>
      <c r="F11" s="43"/>
      <c r="H11" s="28"/>
    </row>
    <row r="12" customFormat="false" ht="15" hidden="false" customHeight="false" outlineLevel="0" collapsed="false">
      <c r="B12" s="33" t="s">
        <v>25</v>
      </c>
      <c r="D12" s="33"/>
      <c r="F12" s="44"/>
      <c r="H12" s="33"/>
    </row>
    <row r="13" customFormat="false" ht="15" hidden="false" customHeight="false" outlineLevel="0" collapsed="false">
      <c r="B13" s="28" t="s">
        <v>86</v>
      </c>
      <c r="D13" s="28"/>
      <c r="F13" s="43"/>
      <c r="H13" s="28"/>
    </row>
    <row r="16" customFormat="false" ht="15" hidden="false" customHeight="false" outlineLevel="0" collapsed="false">
      <c r="B16" s="45" t="s">
        <v>87</v>
      </c>
      <c r="C16" s="45"/>
      <c r="D16" s="45"/>
      <c r="E16" s="45"/>
      <c r="F16" s="45"/>
      <c r="G16" s="45"/>
      <c r="H16" s="45"/>
    </row>
    <row r="17" customFormat="false" ht="16.5" hidden="false" customHeight="true" outlineLevel="0" collapsed="false">
      <c r="B17" s="46" t="s">
        <v>88</v>
      </c>
      <c r="C17" s="47" t="s">
        <v>89</v>
      </c>
      <c r="D17" s="47"/>
      <c r="E17" s="47"/>
      <c r="F17" s="47"/>
      <c r="G17" s="47"/>
      <c r="H17" s="47"/>
    </row>
    <row r="18" customFormat="false" ht="16.5" hidden="false" customHeight="true" outlineLevel="0" collapsed="false">
      <c r="B18" s="46" t="s">
        <v>88</v>
      </c>
      <c r="C18" s="47" t="s">
        <v>90</v>
      </c>
      <c r="D18" s="47"/>
      <c r="E18" s="47"/>
      <c r="F18" s="47"/>
      <c r="G18" s="47"/>
      <c r="H18" s="47"/>
    </row>
    <row r="19" customFormat="false" ht="16.5" hidden="false" customHeight="true" outlineLevel="0" collapsed="false">
      <c r="B19" s="46" t="s">
        <v>88</v>
      </c>
      <c r="C19" s="47" t="s">
        <v>91</v>
      </c>
      <c r="D19" s="47"/>
      <c r="E19" s="47"/>
      <c r="F19" s="47"/>
      <c r="G19" s="47"/>
      <c r="H19" s="47"/>
    </row>
    <row r="20" customFormat="false" ht="16.5" hidden="false" customHeight="true" outlineLevel="0" collapsed="false">
      <c r="B20" s="46" t="s">
        <v>88</v>
      </c>
      <c r="C20" s="47" t="s">
        <v>92</v>
      </c>
      <c r="D20" s="47"/>
      <c r="E20" s="47"/>
      <c r="F20" s="47"/>
      <c r="G20" s="47"/>
      <c r="H20" s="47"/>
    </row>
    <row r="21" customFormat="false" ht="16.5" hidden="false" customHeight="true" outlineLevel="0" collapsed="false">
      <c r="B21" s="46" t="s">
        <v>88</v>
      </c>
      <c r="C21" s="47" t="s">
        <v>93</v>
      </c>
      <c r="D21" s="47"/>
      <c r="E21" s="47"/>
      <c r="F21" s="47"/>
      <c r="G21" s="47"/>
      <c r="H21" s="47"/>
    </row>
    <row r="22" customFormat="false" ht="16.5" hidden="false" customHeight="true" outlineLevel="0" collapsed="false">
      <c r="B22" s="46" t="s">
        <v>88</v>
      </c>
      <c r="C22" s="47" t="s">
        <v>94</v>
      </c>
      <c r="D22" s="47"/>
      <c r="E22" s="47"/>
      <c r="F22" s="47"/>
      <c r="G22" s="47"/>
      <c r="H22" s="47"/>
    </row>
    <row r="23" customFormat="false" ht="16.5" hidden="false" customHeight="true" outlineLevel="0" collapsed="false">
      <c r="B23" s="46" t="s">
        <v>88</v>
      </c>
      <c r="C23" s="47" t="s">
        <v>95</v>
      </c>
      <c r="D23" s="47"/>
      <c r="E23" s="47"/>
      <c r="F23" s="47"/>
      <c r="G23" s="47"/>
      <c r="H23" s="47"/>
    </row>
    <row r="24" customFormat="false" ht="16.5" hidden="false" customHeight="true" outlineLevel="0" collapsed="false">
      <c r="B24" s="46" t="s">
        <v>88</v>
      </c>
      <c r="C24" s="47" t="s">
        <v>96</v>
      </c>
      <c r="D24" s="47"/>
      <c r="E24" s="47"/>
      <c r="F24" s="47"/>
      <c r="G24" s="47"/>
      <c r="H24" s="47"/>
    </row>
    <row r="25" customFormat="false" ht="16.5" hidden="false" customHeight="true" outlineLevel="0" collapsed="false">
      <c r="B25" s="46" t="s">
        <v>88</v>
      </c>
      <c r="C25" s="47" t="s">
        <v>97</v>
      </c>
      <c r="D25" s="47"/>
      <c r="E25" s="47"/>
      <c r="F25" s="47"/>
      <c r="G25" s="47"/>
      <c r="H25" s="47"/>
    </row>
    <row r="27" customFormat="false" ht="15" hidden="false" customHeight="false" outlineLevel="0" collapsed="false">
      <c r="B27" s="48" t="s">
        <v>98</v>
      </c>
      <c r="C27" s="48"/>
      <c r="D27" s="48"/>
      <c r="E27" s="48"/>
      <c r="F27" s="48"/>
      <c r="G27" s="48"/>
      <c r="H27" s="48"/>
    </row>
    <row r="28" customFormat="false" ht="18" hidden="false" customHeight="true" outlineLevel="0" collapsed="false">
      <c r="B28" s="49" t="s">
        <v>5</v>
      </c>
      <c r="D28" s="50" t="s">
        <v>6</v>
      </c>
      <c r="F28" s="51" t="s">
        <v>7</v>
      </c>
      <c r="H28" s="52" t="s">
        <v>54</v>
      </c>
    </row>
  </sheetData>
  <mergeCells count="14">
    <mergeCell ref="A1:I1"/>
    <mergeCell ref="A2:I2"/>
    <mergeCell ref="A3:I3"/>
    <mergeCell ref="B16:H16"/>
    <mergeCell ref="C17:H17"/>
    <mergeCell ref="C18:H18"/>
    <mergeCell ref="C19:H19"/>
    <mergeCell ref="C20:H20"/>
    <mergeCell ref="C21:H21"/>
    <mergeCell ref="C22:H22"/>
    <mergeCell ref="C23:H23"/>
    <mergeCell ref="C24:H24"/>
    <mergeCell ref="C25:H25"/>
    <mergeCell ref="B27:H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2026-09-04T06:10:07Z</dcterms:created>
  <dc:creator>openpyxl</dc:creator>
  <dc:description/>
  <dc:language>en-US</dc:language>
  <cp:lastModifiedBy/>
  <dcterms:modified xsi:type="dcterms:W3CDTF">2026-09-04T06:10:09Z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