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atsplan" sheetId="1" state="visible" r:id="rId3"/>
    <sheet name="Termine &amp; Aufgaben" sheetId="2" state="visible" r:id="rId4"/>
    <sheet name="Anleitung &amp; Legende" sheetId="3" state="visible" r:id="rId5"/>
  </sheets>
  <definedNames>
    <definedName function="false" hidden="false" localSheetId="0" name="_xlnm.Print_Area" vbProcedure="false">Monatsplan!$A$1:$H$35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<sst xmlns="http://schemas.openxmlformats.org/spreadsheetml/2006/main" count="185" uniqueCount="130">
  <si>
    <t xml:space="preserve">MONATSPLAN</t>
  </si>
  <si>
    <t xml:space="preserve">Dynamischer Monatskalender · Termine &amp; Aufgaben auf einen Blick · Jahr und Monat frei wählbar · Stand 2026</t>
  </si>
  <si>
    <t xml:space="preserve">Jahr</t>
  </si>
  <si>
    <t xml:space="preserve">Monat</t>
  </si>
  <si>
    <t xml:space="preserve">Termine gesamt</t>
  </si>
  <si>
    <t xml:space="preserve">Offen</t>
  </si>
  <si>
    <t xml:space="preserve">In Arbeit</t>
  </si>
  <si>
    <t xml:space="preserve">Erledigt</t>
  </si>
  <si>
    <t xml:space="preserve">Hohe Priorität</t>
  </si>
  <si>
    <t xml:space="preserve">Arbeitstage</t>
  </si>
  <si>
    <t xml:space="preserve">Fortschritt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</si>
  <si>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</si>
  <si>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</si>
  <si>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</si>
  <si>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</si>
  <si>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</si>
  <si>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</si>
  <si>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</si>
  <si>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▌ MONATSZIELE</t>
  </si>
  <si>
    <t xml:space="preserve">Ziel</t>
  </si>
  <si>
    <t xml:space="preserve">Status</t>
  </si>
  <si>
    <t xml:space="preserve">Monatsbudget einhalten</t>
  </si>
  <si>
    <t xml:space="preserve">in Arbeit</t>
  </si>
  <si>
    <t xml:space="preserve">Projekt Phase 1 abschließen</t>
  </si>
  <si>
    <t xml:space="preserve">offen</t>
  </si>
  <si>
    <t xml:space="preserve">Team-Onboarding vorbereiten</t>
  </si>
  <si>
    <t xml:space="preserve">Wöchentliche Reviews etablieren</t>
  </si>
  <si>
    <t xml:space="preserve">erreicht</t>
  </si>
  <si>
    <t xml:space="preserve">Backlog um 15 % reduzieren</t>
  </si>
  <si>
    <t xml:space="preserve">▌ NOTIZEN</t>
  </si>
  <si>
    <t xml:space="preserve">Wichtige Punkte hier notieren.  ·  Wochenenden sind hinterlegt, Tage außerhalb des Monats ausgegraut, „heute“ farbig markiert.  ·  Aufgaben im Blatt „Termine &amp; Aufgaben“ pflegen – der Kalender rechnet automatisch.</t>
  </si>
  <si>
    <t xml:space="preserve">TERMINE &amp; AUFGABEN</t>
  </si>
  <si>
    <t xml:space="preserve">Zentrale Liste für den Monatsplan · Datum, Kategorie, Priorität und Status · Stand 2026</t>
  </si>
  <si>
    <t xml:space="preserve">Tragen Sie hier alle Termine und Aufgaben ein – der Kalender im Blatt „Monatsplan“ aktualisiert sich automatisch.</t>
  </si>
  <si>
    <t xml:space="preserve">Datum</t>
  </si>
  <si>
    <t xml:space="preserve">Wochentag</t>
  </si>
  <si>
    <t xml:space="preserve">Uhrzeit</t>
  </si>
  <si>
    <t xml:space="preserve">Vorgang / Titel</t>
  </si>
  <si>
    <t xml:space="preserve">Kategorie</t>
  </si>
  <si>
    <t xml:space="preserve">Priorität</t>
  </si>
  <si>
    <t xml:space="preserve">Verantwortlich</t>
  </si>
  <si>
    <t xml:space="preserve">Dauer</t>
  </si>
  <si>
    <t xml:space="preserve">Notiz</t>
  </si>
  <si>
    <t xml:space="preserve">Teammeeting Wochenstart</t>
  </si>
  <si>
    <t xml:space="preserve">Meeting</t>
  </si>
  <si>
    <t xml:space="preserve">Mittel</t>
  </si>
  <si>
    <t xml:space="preserve">Projektteam</t>
  </si>
  <si>
    <t xml:space="preserve">Agenda vorbereiten</t>
  </si>
  <si>
    <t xml:space="preserve">Materialbestellung</t>
  </si>
  <si>
    <t xml:space="preserve">Aufgabe</t>
  </si>
  <si>
    <t xml:space="preserve">Niedrig</t>
  </si>
  <si>
    <t xml:space="preserve">Buchhaltung</t>
  </si>
  <si>
    <t xml:space="preserve">erledigt</t>
  </si>
  <si>
    <t xml:space="preserve">Angebot Kunde Nord erstellen</t>
  </si>
  <si>
    <t xml:space="preserve">Hoch</t>
  </si>
  <si>
    <t xml:space="preserve">Vertrieb</t>
  </si>
  <si>
    <t xml:space="preserve">Eingangsrechnungen prüfen</t>
  </si>
  <si>
    <t xml:space="preserve">Projektabgabe Phase 1</t>
  </si>
  <si>
    <t xml:space="preserve">Deadline</t>
  </si>
  <si>
    <t xml:space="preserve">Abnahme mit Auftraggeber</t>
  </si>
  <si>
    <t xml:space="preserve">Kundenpräsentation</t>
  </si>
  <si>
    <t xml:space="preserve">Termin</t>
  </si>
  <si>
    <t xml:space="preserve">Beamer buchen</t>
  </si>
  <si>
    <t xml:space="preserve">Zahnarzttermin</t>
  </si>
  <si>
    <t xml:space="preserve">Privat</t>
  </si>
  <si>
    <t xml:space="preserve">privat</t>
  </si>
  <si>
    <t xml:space="preserve">Monatsbericht finalisieren</t>
  </si>
  <si>
    <t xml:space="preserve">M. Muster</t>
  </si>
  <si>
    <t xml:space="preserve">Workshop Weiterbildung</t>
  </si>
  <si>
    <t xml:space="preserve">Team</t>
  </si>
  <si>
    <t xml:space="preserve">halbtags</t>
  </si>
  <si>
    <t xml:space="preserve">Deadline Steuerunterlagen</t>
  </si>
  <si>
    <t xml:space="preserve">an Steuerberater</t>
  </si>
  <si>
    <t xml:space="preserve">Website-Texte abstimmen</t>
  </si>
  <si>
    <t xml:space="preserve">extern</t>
  </si>
  <si>
    <t xml:space="preserve">Mitarbeitergespräch (1:1)</t>
  </si>
  <si>
    <t xml:space="preserve">Geschäftsführung</t>
  </si>
  <si>
    <t xml:space="preserve">Website-Update einspielen</t>
  </si>
  <si>
    <t xml:space="preserve">Backup vorher</t>
  </si>
  <si>
    <t xml:space="preserve">Quartalsplanung Q4</t>
  </si>
  <si>
    <t xml:space="preserve">Ziele Q4</t>
  </si>
  <si>
    <t xml:space="preserve">Monatsabschluss vorbereiten</t>
  </si>
  <si>
    <t xml:space="preserve">Retrospektive September</t>
  </si>
  <si>
    <t xml:space="preserve">Learnings sammeln</t>
  </si>
  <si>
    <t xml:space="preserve">∑  Geplante Stunden gesamt</t>
  </si>
  <si>
    <t xml:space="preserve">ANLEITUNG &amp; LEGENDE</t>
  </si>
  <si>
    <t xml:space="preserve">So funktioniert der Monatsplan · Farbcodierung · Kennzahlen · Tipps</t>
  </si>
  <si>
    <t xml:space="preserve">▌ SO FUNKTIONIERT'S</t>
  </si>
  <si>
    <t xml:space="preserve">1 · Jahr &amp; Monat</t>
  </si>
  <si>
    <t xml:space="preserve">Im Blatt „Monatsplan“ oben Jahr und Monat (1–12) eingeben – Kalender, Titel und Kennzahlen aktualisieren sich sofort.</t>
  </si>
  <si>
    <t xml:space="preserve">2 · Einträge</t>
  </si>
  <si>
    <t xml:space="preserve">Termine und Aufgaben im Blatt „Termine &amp; Aufgaben“ mit echtem Datum erfassen (Kategorie, Priorität, Status wählen).</t>
  </si>
  <si>
    <t xml:space="preserve">3 · Kalenderansicht</t>
  </si>
  <si>
    <t xml:space="preserve">Jeder Tag zeigt die Anzahl der Einträge und den ersten Titel, z. B. „2× · Teammeeting“.</t>
  </si>
  <si>
    <t xml:space="preserve">4 · Ziele &amp; Notizen</t>
  </si>
  <si>
    <t xml:space="preserve">Unter dem Kalender Monatsziele mit Fortschritt und freie Notizen pflegen.</t>
  </si>
  <si>
    <t xml:space="preserve">▌ FARB- &amp; ZELLENLEGENDE</t>
  </si>
  <si>
    <t xml:space="preserve">Eingabefeld</t>
  </si>
  <si>
    <t xml:space="preserve">Cremefarbene Zellen mit blauer Schrift bitte selbst ausfüllen.</t>
  </si>
  <si>
    <t xml:space="preserve">Formel</t>
  </si>
  <si>
    <t xml:space="preserve">Weiße Zellen werden automatisch berechnet – nicht überschreiben.</t>
  </si>
  <si>
    <t xml:space="preserve">Wochenende</t>
  </si>
  <si>
    <t xml:space="preserve">Samstag und Sonntag sind dezent hinterlegt.</t>
  </si>
  <si>
    <t xml:space="preserve">Außerhalb des Monats</t>
  </si>
  <si>
    <t xml:space="preserve">Tage aus Vor-/Folgemonat werden ausgegraut.</t>
  </si>
  <si>
    <t xml:space="preserve">Heute</t>
  </si>
  <si>
    <t xml:space="preserve">Der heutige Tag wird farbig hervorgehoben.</t>
  </si>
  <si>
    <t xml:space="preserve">Status erledigt</t>
  </si>
  <si>
    <t xml:space="preserve">Grün = abgeschlossen.</t>
  </si>
  <si>
    <t xml:space="preserve">Status in Arbeit</t>
  </si>
  <si>
    <t xml:space="preserve">Orange = in Bearbeitung.</t>
  </si>
  <si>
    <t xml:space="preserve">Hohe Priorität / überfällig</t>
  </si>
  <si>
    <t xml:space="preserve">Rot = hohe Priorität oder überfälliges Datum.</t>
  </si>
  <si>
    <t xml:space="preserve">▌ KENNZAHLEN (automatisch)</t>
  </si>
  <si>
    <t xml:space="preserve">Anzahl aller Einträge im gewählten Monat.</t>
  </si>
  <si>
    <t xml:space="preserve">Offen / In Arbeit / Erledigt</t>
  </si>
  <si>
    <t xml:space="preserve">Zählung nach Status im gewählten Monat.</t>
  </si>
  <si>
    <t xml:space="preserve">Anzahl der Einträge mit Priorität „Hoch“.</t>
  </si>
  <si>
    <t xml:space="preserve">Werktage (Mo–Fr) des Monats.</t>
  </si>
  <si>
    <t xml:space="preserve">Erledigte Einträge ÷ Termine gesamt.</t>
  </si>
  <si>
    <t xml:space="preserve">▌ TIPPS &amp; HÄUFIGE FEHLER</t>
  </si>
  <si>
    <t xml:space="preserve">Datum als Datum</t>
  </si>
  <si>
    <t xml:space="preserve">Datum immer als echtes Datum eingeben (nicht als Text), sonst rechnen die Formeln nicht.</t>
  </si>
  <si>
    <t xml:space="preserve">Status konsistent</t>
  </si>
  <si>
    <t xml:space="preserve">Nur die vorgegebenen Status verwenden, damit die Zählung stimmt.</t>
  </si>
  <si>
    <t xml:space="preserve">Eigene Kategorien</t>
  </si>
  <si>
    <t xml:space="preserve">Kategorien und Verantwortliche lassen sich frei erweitern.</t>
  </si>
  <si>
    <t xml:space="preserve">Versionierung</t>
  </si>
  <si>
    <t xml:space="preserve">Datei mit Monat speichern, z. B. „Monatsplan_2026-06.xlsx“.</t>
  </si>
  <si>
    <t xml:space="preserve">Hinweis: Alle Beispielwerte, Namen und Einträge sind frei erfunden und dienen nur der Veranschaulichung – bitte an Ihren eigenen Monat anpassen.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</si>
</sst>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/dd/yy"/>
    <numFmt numFmtId="166" formatCode="0"/>
    <numFmt numFmtId="167" formatCode="0.0%"/>
    <numFmt numFmtId="168" formatCode="d"/>
    <numFmt numFmtId="169" formatCode="dd\.mm\.yyyy"/>
    <numFmt numFmtId="170" formatCode="hh:mm"/>
    <numFmt numFmtId="171" formatCode="#,##0.0&quot; Std&quot;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6B7480"/>
      <name val="Calibri"/>
      <family val="0"/>
      <charset val="1"/>
    </font>
    <font>
      <b val="true"/>
      <sz val="19"/>
      <color rgb="FFFFFFFF"/>
      <name val="Calibri"/>
      <family val="0"/>
      <charset val="1"/>
    </font>
    <font>
      <sz val="9.5"/>
      <color rgb="FF3F5F60"/>
      <name val="Calibri"/>
      <family val="0"/>
      <charset val="1"/>
    </font>
    <font>
      <b val="true"/>
      <sz val="10"/>
      <color rgb="FF0E4A4F"/>
      <name val="Calibri"/>
      <family val="0"/>
      <charset val="1"/>
    </font>
    <font>
      <b val="true"/>
      <sz val="11"/>
      <color rgb="FF1F3A5F"/>
      <name val="Calibri"/>
      <family val="0"/>
      <charset val="1"/>
    </font>
    <font>
      <b val="true"/>
      <sz val="20"/>
      <color rgb="FF125D63"/>
      <name val="Calibri"/>
      <family val="0"/>
      <charset val="1"/>
    </font>
    <font>
      <b val="true"/>
      <sz val="8.5"/>
      <color rgb="FF3F5F60"/>
      <name val="Calibri"/>
      <family val="0"/>
      <charset val="1"/>
    </font>
    <font>
      <b val="true"/>
      <sz val="15"/>
      <color rgb="FF0E4A4F"/>
      <name val="Calibri"/>
      <family val="0"/>
      <charset val="1"/>
    </font>
    <font>
      <b val="true"/>
      <sz val="15"/>
      <color rgb="FFC77D1A"/>
      <name val="Calibri"/>
      <family val="0"/>
      <charset val="1"/>
    </font>
    <font>
      <b val="true"/>
      <sz val="15"/>
      <color rgb="FF2E7D32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5"/>
      <color rgb="FFE2643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0E4A4F"/>
      <name val="Calibri"/>
      <family val="0"/>
      <charset val="1"/>
    </font>
    <font>
      <sz val="9"/>
      <color rgb="FF125D63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1F3A5F"/>
      <name val="Calibri"/>
      <family val="0"/>
      <charset val="1"/>
    </font>
    <font>
      <sz val="10"/>
      <color rgb="FF23292F"/>
      <name val="Calibri"/>
      <family val="0"/>
      <charset val="1"/>
    </font>
    <font>
      <sz val="10"/>
      <color rgb="FF6B7480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i val="true"/>
      <sz val="9"/>
      <color rgb="FF6B7480"/>
      <name val="Calibri"/>
      <family val="0"/>
      <charset val="1"/>
    </font>
    <font>
      <b val="true"/>
      <sz val="10"/>
      <color rgb="FF1F3A5F"/>
      <name val="Calibri"/>
      <family val="0"/>
      <charset val="1"/>
    </font>
    <font>
      <b val="true"/>
      <sz val="10"/>
      <color rgb="FF23292F"/>
      <name val="Calibri"/>
      <family val="0"/>
      <charset val="1"/>
    </font>
    <font>
      <b val="true"/>
      <sz val="10"/>
      <color rgb="FFAEB6BC"/>
      <name val="Calibri"/>
      <family val="0"/>
      <charset val="1"/>
    </font>
    <font>
      <b val="true"/>
      <sz val="10"/>
      <color rgb="FFE2643B"/>
      <name val="Calibri"/>
      <family val="0"/>
      <charset val="1"/>
    </font>
    <font>
      <b val="true"/>
      <sz val="10"/>
      <color rgb="FF2E7D32"/>
      <name val="Calibri"/>
      <family val="0"/>
      <charset val="1"/>
    </font>
    <font>
      <b val="true"/>
      <sz val="10"/>
      <color rgb="FFC77D1A"/>
      <name val="Calibri"/>
      <family val="0"/>
      <charset val="1"/>
    </font>
    <font>
      <b val="true"/>
      <sz val="10"/>
      <color rgb="FFC0392B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25D63"/>
        <bgColor rgb="FF0E4A4F"/>
      </patternFill>
    </fill>
    <fill>
      <patternFill patternType="solid">
        <fgColor rgb="FFD5E7E7"/>
        <bgColor rgb="FFD7DBDE"/>
      </patternFill>
    </fill>
    <fill>
      <patternFill patternType="solid">
        <fgColor rgb="FFFFF4D6"/>
        <bgColor rgb="FFF1ECE3"/>
      </patternFill>
    </fill>
    <fill>
      <patternFill patternType="solid">
        <fgColor rgb="FFFFFFFF"/>
        <bgColor rgb="FFF5F9F9"/>
      </patternFill>
    </fill>
    <fill>
      <patternFill patternType="solid">
        <fgColor rgb="FFEAF3F3"/>
        <bgColor rgb="FFF4F5F6"/>
      </patternFill>
    </fill>
    <fill>
      <patternFill patternType="solid">
        <fgColor rgb="FFE2643B"/>
        <bgColor rgb="FFC77D1A"/>
      </patternFill>
    </fill>
    <fill>
      <patternFill patternType="solid">
        <fgColor rgb="FFF1ECE3"/>
        <bgColor rgb="FFE7F0E3"/>
      </patternFill>
    </fill>
    <fill>
      <patternFill patternType="solid">
        <fgColor rgb="FFF5F9F9"/>
        <bgColor rgb="FFF4F5F6"/>
      </patternFill>
    </fill>
    <fill>
      <patternFill patternType="solid">
        <fgColor rgb="FFF4F5F6"/>
        <bgColor rgb="FFF5F9F9"/>
      </patternFill>
    </fill>
    <fill>
      <patternFill patternType="solid">
        <fgColor rgb="FFFBE3D6"/>
        <bgColor rgb="FFF1ECE3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D7DBDE"/>
      </left>
      <right style="thin">
        <color rgb="FFD7DBDE"/>
      </right>
      <top style="thin">
        <color rgb="FFD7DBDE"/>
      </top>
      <bottom style="thin">
        <color rgb="FFD7DBDE"/>
      </bottom>
      <diagonal/>
    </border>
    <border diagonalUp="false" diagonalDown="false">
      <left style="thin">
        <color rgb="FF125D63"/>
      </left>
      <right style="thin">
        <color rgb="FF125D63"/>
      </right>
      <top style="thin">
        <color rgb="FF125D63"/>
      </top>
      <bottom/>
      <diagonal/>
    </border>
    <border diagonalUp="false" diagonalDown="false">
      <left style="thin">
        <color rgb="FF125D63"/>
      </left>
      <right style="thin">
        <color rgb="FF125D63"/>
      </right>
      <top/>
      <bottom style="thin">
        <color rgb="FF125D63"/>
      </bottom>
      <diagonal/>
    </border>
    <border diagonalUp="false" diagonalDown="false">
      <left style="medium">
        <color rgb="FF125D63"/>
      </left>
      <right style="thin">
        <color rgb="FFD7DBDE"/>
      </right>
      <top style="medium">
        <color rgb="FF125D63"/>
      </top>
      <bottom style="thin">
        <color rgb="FFD7DBDE"/>
      </bottom>
      <diagonal/>
    </border>
    <border diagonalUp="false" diagonalDown="false">
      <left style="thin">
        <color rgb="FFD7DBDE"/>
      </left>
      <right style="thin">
        <color rgb="FFD7DBDE"/>
      </right>
      <top style="medium">
        <color rgb="FF125D63"/>
      </top>
      <bottom style="thin">
        <color rgb="FFD7DBDE"/>
      </bottom>
      <diagonal/>
    </border>
    <border diagonalUp="false" diagonalDown="false">
      <left style="thin">
        <color rgb="FFD7DBDE"/>
      </left>
      <right style="medium">
        <color rgb="FF125D63"/>
      </right>
      <top style="medium">
        <color rgb="FF125D63"/>
      </top>
      <bottom style="thin">
        <color rgb="FFD7DBDE"/>
      </bottom>
      <diagonal/>
    </border>
    <border diagonalUp="false" diagonalDown="false">
      <left style="medium">
        <color rgb="FF125D63"/>
      </left>
      <right style="thin">
        <color rgb="FF125D63"/>
      </right>
      <top style="thin">
        <color rgb="FF125D63"/>
      </top>
      <bottom/>
      <diagonal/>
    </border>
    <border diagonalUp="false" diagonalDown="false">
      <left style="thin">
        <color rgb="FF125D63"/>
      </left>
      <right style="medium">
        <color rgb="FF125D63"/>
      </right>
      <top style="thin">
        <color rgb="FF125D63"/>
      </top>
      <bottom/>
      <diagonal/>
    </border>
    <border diagonalUp="false" diagonalDown="false">
      <left style="medium">
        <color rgb="FF125D63"/>
      </left>
      <right style="thin">
        <color rgb="FF125D63"/>
      </right>
      <top/>
      <bottom style="thin">
        <color rgb="FF125D63"/>
      </bottom>
      <diagonal/>
    </border>
    <border diagonalUp="false" diagonalDown="false">
      <left style="thin">
        <color rgb="FF125D63"/>
      </left>
      <right style="medium">
        <color rgb="FF125D63"/>
      </right>
      <top/>
      <bottom style="thin">
        <color rgb="FF125D63"/>
      </bottom>
      <diagonal/>
    </border>
    <border diagonalUp="false" diagonalDown="false">
      <left style="medium">
        <color rgb="FF125D63"/>
      </left>
      <right style="thin">
        <color rgb="FF125D63"/>
      </right>
      <top/>
      <bottom style="medium">
        <color rgb="FF125D63"/>
      </bottom>
      <diagonal/>
    </border>
    <border diagonalUp="false" diagonalDown="false">
      <left style="thin">
        <color rgb="FF125D63"/>
      </left>
      <right style="thin">
        <color rgb="FF125D63"/>
      </right>
      <top/>
      <bottom style="medium">
        <color rgb="FF125D63"/>
      </bottom>
      <diagonal/>
    </border>
    <border diagonalUp="false" diagonalDown="false">
      <left style="thin">
        <color rgb="FF125D63"/>
      </left>
      <right style="medium">
        <color rgb="FF125D63"/>
      </right>
      <top/>
      <bottom style="medium">
        <color rgb="FF125D63"/>
      </bottom>
      <diagonal/>
    </border>
    <border diagonalUp="false" diagonalDown="false">
      <left style="thin">
        <color rgb="FFD7DBDE"/>
      </left>
      <right/>
      <top style="thin">
        <color rgb="FFD7DBDE"/>
      </top>
      <bottom style="thin">
        <color rgb="FFD7DBDE"/>
      </bottom>
      <diagonal/>
    </border>
    <border diagonalUp="false" diagonalDown="false">
      <left style="thin">
        <color rgb="FF125D63"/>
      </left>
      <right style="thin">
        <color rgb="FF125D63"/>
      </right>
      <top style="thin">
        <color rgb="FF125D63"/>
      </top>
      <bottom style="thin">
        <color rgb="FF125D6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7" fillId="5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7" fillId="5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7" fillId="8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7" fillId="8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8" fillId="5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8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8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5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5" borderId="1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8" borderId="1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8" borderId="1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2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1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7" fillId="1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8" fillId="11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9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0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1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Calibri"/>
        <charset val="1"/>
        <family val="0"/>
        <b val="1"/>
        <color rgb="FFAEB6BC"/>
      </font>
      <fill>
        <patternFill>
          <bgColor rgb="FFF4F5F6"/>
        </patternFill>
      </fill>
    </dxf>
    <dxf>
      <font>
        <name val="Calibri"/>
        <charset val="1"/>
        <family val="0"/>
        <b val="1"/>
        <color rgb="FFE2643B"/>
      </font>
      <fill>
        <patternFill>
          <bgColor rgb="FFFBE3D6"/>
        </patternFill>
      </fill>
    </dxf>
    <dxf>
      <font>
        <name val="Calibri"/>
        <charset val="1"/>
        <family val="0"/>
        <color rgb="FFAEB6BC"/>
      </font>
      <fill>
        <patternFill>
          <bgColor rgb="FFF4F5F6"/>
        </patternFill>
      </fill>
    </dxf>
    <dxf>
      <font>
        <name val="Calibri"/>
        <charset val="1"/>
        <family val="0"/>
        <b val="1"/>
        <color rgb="FF2E7D32"/>
      </font>
    </dxf>
    <dxf>
      <font>
        <name val="Calibri"/>
        <charset val="1"/>
        <family val="0"/>
        <b val="1"/>
        <color rgb="FFC77D1A"/>
      </font>
    </dxf>
    <dxf>
      <font>
        <name val="Calibri"/>
        <charset val="1"/>
        <family val="0"/>
        <b val="1"/>
        <color rgb="FF2E7D32"/>
      </font>
      <fill>
        <patternFill>
          <bgColor rgb="FFE7F0E3"/>
        </patternFill>
      </fill>
    </dxf>
    <dxf>
      <font>
        <name val="Calibri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25D63"/>
      <rgbColor rgb="FFAEB6BC"/>
      <rgbColor rgb="FF808080"/>
      <rgbColor rgb="FF9999FF"/>
      <rgbColor rgb="FF993366"/>
      <rgbColor rgb="FFFFF4D6"/>
      <rgbColor rgb="FFEAF3F3"/>
      <rgbColor rgb="FF660066"/>
      <rgbColor rgb="FFFF8080"/>
      <rgbColor rgb="FF0066CC"/>
      <rgbColor rgb="FFD7DB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5E7E7"/>
      <rgbColor rgb="FFE7F0E3"/>
      <rgbColor rgb="FFF1ECE3"/>
      <rgbColor rgb="FFF4F5F6"/>
      <rgbColor rgb="FFF5F9F9"/>
      <rgbColor rgb="FFCC99FF"/>
      <rgbColor rgb="FFFBE3D6"/>
      <rgbColor rgb="FF3366FF"/>
      <rgbColor rgb="FF33CCCC"/>
      <rgbColor rgb="FF99CC00"/>
      <rgbColor rgb="FFFFCC00"/>
      <rgbColor rgb="FFC77D1A"/>
      <rgbColor rgb="FFE2643B"/>
      <rgbColor rgb="FF6B7480"/>
      <rgbColor rgb="FF969696"/>
      <rgbColor rgb="FF1F3A5F"/>
      <rgbColor rgb="FF2E7D32"/>
      <rgbColor rgb="FF0E4A4F"/>
      <rgbColor rgb="FF333300"/>
      <rgbColor rgb="FFC0392B"/>
      <rgbColor rgb="FF993366"/>
      <rgbColor rgb="FF3F5F60"/>
      <rgbColor rgb="FF2329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8" min="2" style="0" width="17.5"/>
    <col collapsed="false" customWidth="true" hidden="true" outlineLevel="0" max="10" min="10" style="0" width="14"/>
  </cols>
  <sheetData>
    <row r="1" customFormat="false" ht="6" hidden="false" customHeight="true" outlineLevel="0" collapsed="false">
      <c r="J1" s="1" t="n">
        <f aca="false">DATE($C$5,$E$5,1)</f>
        <v>46266</v>
      </c>
    </row>
    <row r="2" customFormat="false" ht="31.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J2" s="1" t="n">
        <f aca="false">$J$1-WEEKDAY($J$1,3)</f>
        <v>46265</v>
      </c>
    </row>
    <row r="3" customFormat="false" ht="18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J3" s="1" t="n">
        <f aca="false">DATE($C$5,$E$5+1,1)-1</f>
        <v>46295</v>
      </c>
    </row>
    <row r="4" customFormat="false" ht="6" hidden="false" customHeight="true" outlineLevel="0" collapsed="false">
      <c r="J4" s="4" t="str">
        <f aca="false">CHOOSE($E$5,"Januar","Februar","März","April","Mai","Juni","Juli","August","September","Oktober","November","Dezember")</f>
        <v>September</v>
      </c>
    </row>
    <row r="5" customFormat="false" ht="30" hidden="false" customHeight="true" outlineLevel="0" collapsed="false">
      <c r="B5" s="5" t="s">
        <v>2</v>
      </c>
      <c r="C5" s="6" t="n">
        <v>2026</v>
      </c>
      <c r="D5" s="5" t="s">
        <v>3</v>
      </c>
      <c r="E5" s="6" t="n">
        <v>9</v>
      </c>
      <c r="F5" s="7" t="str">
        <f aca="false">$J$4&amp;" "&amp;$C$5</f>
        <v>September 2026</v>
      </c>
      <c r="G5" s="7"/>
      <c r="H5" s="7"/>
    </row>
    <row r="6" customFormat="false" ht="6" hidden="false" customHeight="true" outlineLevel="0" collapsed="false"/>
    <row r="7" customFormat="false" ht="18" hidden="false" customHeight="true" outlineLevel="0" collapsed="false"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</row>
    <row r="8" customFormat="false" ht="27.75" hidden="false" customHeight="true" outlineLevel="0" collapsed="false">
      <c r="B8" s="9" t="n">
        <f aca="false">COUNTIFS('Termine &amp; Aufgaben'!$B$8:$B$57,"&gt;="&amp;$J$1,'Termine &amp; Aufgaben'!$B$8:$B$57,"&lt;="&amp;$J$3)</f>
        <v>16</v>
      </c>
      <c r="C8" s="9" t="n">
        <f aca="false">COUNTIFS('Termine &amp; Aufgaben'!$B$8:$B$57,"&gt;="&amp;$J$1,'Termine &amp; Aufgaben'!$B$8:$B$57,"&lt;="&amp;$J$3,'Termine &amp; Aufgaben'!$I$8:$I$57,"offen")</f>
        <v>11</v>
      </c>
      <c r="D8" s="10" t="n">
        <f aca="false">COUNTIFS('Termine &amp; Aufgaben'!$B$8:$B$57,"&gt;="&amp;$J$1,'Termine &amp; Aufgaben'!$B$8:$B$57,"&lt;="&amp;$J$3,'Termine &amp; Aufgaben'!$I$8:$I$57,"in Arbeit")</f>
        <v>2</v>
      </c>
      <c r="E8" s="11" t="n">
        <f aca="false">COUNTIFS('Termine &amp; Aufgaben'!$B$8:$B$57,"&gt;="&amp;$J$1,'Termine &amp; Aufgaben'!$B$8:$B$57,"&lt;="&amp;$J$3,'Termine &amp; Aufgaben'!$I$8:$I$57,"erledigt")</f>
        <v>3</v>
      </c>
      <c r="F8" s="12" t="n">
        <f aca="false">COUNTIFS('Termine &amp; Aufgaben'!$B$8:$B$57,"&gt;="&amp;$J$1,'Termine &amp; Aufgaben'!$B$8:$B$57,"&lt;="&amp;$J$3,'Termine &amp; Aufgaben'!$G$8:$G$57,"Hoch")</f>
        <v>6</v>
      </c>
      <c r="G8" s="9" t="n">
        <f aca="false">NETWORKDAYS($J$1,$J$3)</f>
        <v>22</v>
      </c>
      <c r="H8" s="13" t="n">
        <f aca="false">IF(B8=0,0,E8/B8)</f>
        <v>0.1875</v>
      </c>
    </row>
    <row r="9" customFormat="false" ht="7.5" hidden="false" customHeight="true" outlineLevel="0" collapsed="false"/>
    <row r="10" customFormat="false" ht="19.5" hidden="false" customHeight="true" outlineLevel="0" collapsed="false">
      <c r="B10" s="14" t="s">
        <v>11</v>
      </c>
      <c r="C10" s="15" t="s">
        <v>12</v>
      </c>
      <c r="D10" s="15" t="s">
        <v>13</v>
      </c>
      <c r="E10" s="15" t="s">
        <v>14</v>
      </c>
      <c r="F10" s="15" t="s">
        <v>15</v>
      </c>
      <c r="G10" s="16" t="s">
        <v>16</v>
      </c>
      <c r="H10" s="17" t="s">
        <v>17</v>
      </c>
    </row>
    <row r="11" customFormat="false" ht="16.5" hidden="false" customHeight="true" outlineLevel="0" collapsed="false">
      <c r="B11" s="18" t="n">
        <f aca="false">$J$2+0</f>
        <v>46265</v>
      </c>
      <c r="C11" s="19" t="n">
        <f aca="false">$J$2+1</f>
        <v>46266</v>
      </c>
      <c r="D11" s="19" t="n">
        <f aca="false">$J$2+2</f>
        <v>46267</v>
      </c>
      <c r="E11" s="19" t="n">
        <f aca="false">$J$2+3</f>
        <v>46268</v>
      </c>
      <c r="F11" s="19" t="n">
        <f aca="false">$J$2+4</f>
        <v>46269</v>
      </c>
      <c r="G11" s="20" t="n">
        <f aca="false">$J$2+5</f>
        <v>46270</v>
      </c>
      <c r="H11" s="21" t="n">
        <f aca="false">$J$2+6</f>
        <v>46271</v>
      </c>
    </row>
    <row r="12" customFormat="false" ht="31.5" hidden="false" customHeight="true" outlineLevel="0" collapsed="false">
      <c r="B12" s="22" t="str">
        <f aca="false">IF($E$5&lt;&gt;MONTH(B11),"",IF(COUNTIFS('Termine &amp; Aufgaben'!$B$8:$B$57,B11)=0,"",COUNTIFS('Termine &amp; Aufgaben'!$B$8:$B$57,B11)&amp;"× · "&amp;INDEX('Termine &amp; Aufgaben'!$E$8:$E$57,MATCH(B11,'Termine &amp; Aufgaben'!$B$8:$B$57,0))))</f>
        <v/>
      </c>
      <c r="C12" s="23" t="str">
        <f aca="false">IF($E$5&lt;&gt;MONTH(C11),"",IF(COUNTIFS('Termine &amp; Aufgaben'!$B$8:$B$57,C11)=0,"",COUNTIFS('Termine &amp; Aufgaben'!$B$8:$B$57,C11)&amp;"× · "&amp;INDEX('Termine &amp; Aufgaben'!$E$8:$E$57,MATCH(C11,'Termine &amp; Aufgaben'!$B$8:$B$57,0))))</f>
        <v>2× · Teammeeting Wochenstart</v>
      </c>
      <c r="D12" s="23" t="str">
        <f aca="false">IF($E$5&lt;&gt;MONTH(D11),"",IF(COUNTIFS('Termine &amp; Aufgaben'!$B$8:$B$57,D11)=0,"",COUNTIFS('Termine &amp; Aufgaben'!$B$8:$B$57,D11)&amp;"× · "&amp;INDEX('Termine &amp; Aufgaben'!$E$8:$E$57,MATCH(D11,'Termine &amp; Aufgaben'!$B$8:$B$57,0))))</f>
        <v>1× · Angebot Kunde Nord erstellen</v>
      </c>
      <c r="E12" s="23" t="str">
        <f aca="false">IF($E$5&lt;&gt;MONTH(E11),"",IF(COUNTIFS('Termine &amp; Aufgaben'!$B$8:$B$57,E11)=0,"",COUNTIFS('Termine &amp; Aufgaben'!$B$8:$B$57,E11)&amp;"× · "&amp;INDEX('Termine &amp; Aufgaben'!$E$8:$E$57,MATCH(E11,'Termine &amp; Aufgaben'!$B$8:$B$57,0))))</f>
        <v>1× · Eingangsrechnungen prüfen</v>
      </c>
      <c r="F12" s="23" t="str">
        <f aca="false">IF($E$5&lt;&gt;MONTH(F11),"",IF(COUNTIFS('Termine &amp; Aufgaben'!$B$8:$B$57,F11)=0,"",COUNTIFS('Termine &amp; Aufgaben'!$B$8:$B$57,F11)&amp;"× · "&amp;INDEX('Termine &amp; Aufgaben'!$E$8:$E$57,MATCH(F11,'Termine &amp; Aufgaben'!$B$8:$B$57,0))))</f>
        <v>2× · Projektabgabe Phase 1</v>
      </c>
      <c r="G12" s="24" t="str">
        <f aca="false">IF($E$5&lt;&gt;MONTH(G11),"",IF(COUNTIFS('Termine &amp; Aufgaben'!$B$8:$B$57,G11)=0,"",COUNTIFS('Termine &amp; Aufgaben'!$B$8:$B$57,G11)&amp;"× · "&amp;INDEX('Termine &amp; Aufgaben'!$E$8:$E$57,MATCH(G11,'Termine &amp; Aufgaben'!$B$8:$B$57,0))))</f>
        <v/>
      </c>
      <c r="H12" s="25" t="str">
        <f aca="false">IF($E$5&lt;&gt;MONTH(H11),"",IF(COUNTIFS('Termine &amp; Aufgaben'!$B$8:$B$57,H11)=0,"",COUNTIFS('Termine &amp; Aufgaben'!$B$8:$B$57,H11)&amp;"× · "&amp;INDEX('Termine &amp; Aufgaben'!$E$8:$E$57,MATCH(H11,'Termine &amp; Aufgaben'!$B$8:$B$57,0))))</f>
        <v/>
      </c>
    </row>
    <row r="13" customFormat="false" ht="16.5" hidden="false" customHeight="true" outlineLevel="0" collapsed="false">
      <c r="B13" s="18" t="n">
        <f aca="false">$J$2+7</f>
        <v>46272</v>
      </c>
      <c r="C13" s="19" t="n">
        <f aca="false">$J$2+8</f>
        <v>46273</v>
      </c>
      <c r="D13" s="19" t="n">
        <f aca="false">$J$2+9</f>
        <v>46274</v>
      </c>
      <c r="E13" s="19" t="n">
        <f aca="false">$J$2+10</f>
        <v>46275</v>
      </c>
      <c r="F13" s="19" t="n">
        <f aca="false">$J$2+11</f>
        <v>46276</v>
      </c>
      <c r="G13" s="20" t="n">
        <f aca="false">$J$2+12</f>
        <v>46277</v>
      </c>
      <c r="H13" s="21" t="n">
        <f aca="false">$J$2+13</f>
        <v>46278</v>
      </c>
    </row>
    <row r="14" customFormat="false" ht="31.5" hidden="false" customHeight="true" outlineLevel="0" collapsed="false">
      <c r="B14" s="22" t="str">
        <f aca="false">IF($E$5&lt;&gt;MONTH(B13),"",IF(COUNTIFS('Termine &amp; Aufgaben'!$B$8:$B$57,B13)=0,"",COUNTIFS('Termine &amp; Aufgaben'!$B$8:$B$57,B13)&amp;"× · "&amp;INDEX('Termine &amp; Aufgaben'!$E$8:$E$57,MATCH(B13,'Termine &amp; Aufgaben'!$B$8:$B$57,0))))</f>
        <v/>
      </c>
      <c r="C14" s="23" t="str">
        <f aca="false">IF($E$5&lt;&gt;MONTH(C13),"",IF(COUNTIFS('Termine &amp; Aufgaben'!$B$8:$B$57,C13)=0,"",COUNTIFS('Termine &amp; Aufgaben'!$B$8:$B$57,C13)&amp;"× · "&amp;INDEX('Termine &amp; Aufgaben'!$E$8:$E$57,MATCH(C13,'Termine &amp; Aufgaben'!$B$8:$B$57,0))))</f>
        <v>1× · Zahnarzttermin</v>
      </c>
      <c r="D14" s="23" t="str">
        <f aca="false">IF($E$5&lt;&gt;MONTH(D13),"",IF(COUNTIFS('Termine &amp; Aufgaben'!$B$8:$B$57,D13)=0,"",COUNTIFS('Termine &amp; Aufgaben'!$B$8:$B$57,D13)&amp;"× · "&amp;INDEX('Termine &amp; Aufgaben'!$E$8:$E$57,MATCH(D13,'Termine &amp; Aufgaben'!$B$8:$B$57,0))))</f>
        <v/>
      </c>
      <c r="E14" s="23" t="str">
        <f aca="false">IF($E$5&lt;&gt;MONTH(E13),"",IF(COUNTIFS('Termine &amp; Aufgaben'!$B$8:$B$57,E13)=0,"",COUNTIFS('Termine &amp; Aufgaben'!$B$8:$B$57,E13)&amp;"× · "&amp;INDEX('Termine &amp; Aufgaben'!$E$8:$E$57,MATCH(E13,'Termine &amp; Aufgaben'!$B$8:$B$57,0))))</f>
        <v>1× · Monatsbericht finalisieren</v>
      </c>
      <c r="F14" s="23" t="str">
        <f aca="false">IF($E$5&lt;&gt;MONTH(F13),"",IF(COUNTIFS('Termine &amp; Aufgaben'!$B$8:$B$57,F13)=0,"",COUNTIFS('Termine &amp; Aufgaben'!$B$8:$B$57,F13)&amp;"× · "&amp;INDEX('Termine &amp; Aufgaben'!$E$8:$E$57,MATCH(F13,'Termine &amp; Aufgaben'!$B$8:$B$57,0))))</f>
        <v>1× · Workshop Weiterbildung</v>
      </c>
      <c r="G14" s="24" t="str">
        <f aca="false">IF($E$5&lt;&gt;MONTH(G13),"",IF(COUNTIFS('Termine &amp; Aufgaben'!$B$8:$B$57,G13)=0,"",COUNTIFS('Termine &amp; Aufgaben'!$B$8:$B$57,G13)&amp;"× · "&amp;INDEX('Termine &amp; Aufgaben'!$E$8:$E$57,MATCH(G13,'Termine &amp; Aufgaben'!$B$8:$B$57,0))))</f>
        <v/>
      </c>
      <c r="H14" s="25" t="str">
        <f aca="false">IF($E$5&lt;&gt;MONTH(H13),"",IF(COUNTIFS('Termine &amp; Aufgaben'!$B$8:$B$57,H13)=0,"",COUNTIFS('Termine &amp; Aufgaben'!$B$8:$B$57,H13)&amp;"× · "&amp;INDEX('Termine &amp; Aufgaben'!$E$8:$E$57,MATCH(H13,'Termine &amp; Aufgaben'!$B$8:$B$57,0))))</f>
        <v/>
      </c>
    </row>
    <row r="15" customFormat="false" ht="16.5" hidden="false" customHeight="true" outlineLevel="0" collapsed="false">
      <c r="B15" s="18" t="n">
        <f aca="false">$J$2+14</f>
        <v>46279</v>
      </c>
      <c r="C15" s="19" t="n">
        <f aca="false">$J$2+15</f>
        <v>46280</v>
      </c>
      <c r="D15" s="19" t="n">
        <f aca="false">$J$2+16</f>
        <v>46281</v>
      </c>
      <c r="E15" s="19" t="n">
        <f aca="false">$J$2+17</f>
        <v>46282</v>
      </c>
      <c r="F15" s="19" t="n">
        <f aca="false">$J$2+18</f>
        <v>46283</v>
      </c>
      <c r="G15" s="20" t="n">
        <f aca="false">$J$2+19</f>
        <v>46284</v>
      </c>
      <c r="H15" s="21" t="n">
        <f aca="false">$J$2+20</f>
        <v>46285</v>
      </c>
    </row>
    <row r="16" customFormat="false" ht="31.5" hidden="false" customHeight="true" outlineLevel="0" collapsed="false">
      <c r="B16" s="22" t="str">
        <f aca="false">IF($E$5&lt;&gt;MONTH(B15),"",IF(COUNTIFS('Termine &amp; Aufgaben'!$B$8:$B$57,B15)=0,"",COUNTIFS('Termine &amp; Aufgaben'!$B$8:$B$57,B15)&amp;"× · "&amp;INDEX('Termine &amp; Aufgaben'!$E$8:$E$57,MATCH(B15,'Termine &amp; Aufgaben'!$B$8:$B$57,0))))</f>
        <v/>
      </c>
      <c r="C16" s="23" t="str">
        <f aca="false">IF($E$5&lt;&gt;MONTH(C15),"",IF(COUNTIFS('Termine &amp; Aufgaben'!$B$8:$B$57,C15)=0,"",COUNTIFS('Termine &amp; Aufgaben'!$B$8:$B$57,C15)&amp;"× · "&amp;INDEX('Termine &amp; Aufgaben'!$E$8:$E$57,MATCH(C15,'Termine &amp; Aufgaben'!$B$8:$B$57,0))))</f>
        <v>1× · Deadline Steuerunterlagen</v>
      </c>
      <c r="D16" s="23" t="str">
        <f aca="false">IF($E$5&lt;&gt;MONTH(D15),"",IF(COUNTIFS('Termine &amp; Aufgaben'!$B$8:$B$57,D15)=0,"",COUNTIFS('Termine &amp; Aufgaben'!$B$8:$B$57,D15)&amp;"× · "&amp;INDEX('Termine &amp; Aufgaben'!$E$8:$E$57,MATCH(D15,'Termine &amp; Aufgaben'!$B$8:$B$57,0))))</f>
        <v/>
      </c>
      <c r="E16" s="23" t="str">
        <f aca="false">IF($E$5&lt;&gt;MONTH(E15),"",IF(COUNTIFS('Termine &amp; Aufgaben'!$B$8:$B$57,E15)=0,"",COUNTIFS('Termine &amp; Aufgaben'!$B$8:$B$57,E15)&amp;"× · "&amp;INDEX('Termine &amp; Aufgaben'!$E$8:$E$57,MATCH(E15,'Termine &amp; Aufgaben'!$B$8:$B$57,0))))</f>
        <v>1× · Website-Texte abstimmen</v>
      </c>
      <c r="F16" s="23" t="str">
        <f aca="false">IF($E$5&lt;&gt;MONTH(F15),"",IF(COUNTIFS('Termine &amp; Aufgaben'!$B$8:$B$57,F15)=0,"",COUNTIFS('Termine &amp; Aufgaben'!$B$8:$B$57,F15)&amp;"× · "&amp;INDEX('Termine &amp; Aufgaben'!$E$8:$E$57,MATCH(F15,'Termine &amp; Aufgaben'!$B$8:$B$57,0))))</f>
        <v>1× · Mitarbeitergespräch (1:1)</v>
      </c>
      <c r="G16" s="24" t="str">
        <f aca="false">IF($E$5&lt;&gt;MONTH(G15),"",IF(COUNTIFS('Termine &amp; Aufgaben'!$B$8:$B$57,G15)=0,"",COUNTIFS('Termine &amp; Aufgaben'!$B$8:$B$57,G15)&amp;"× · "&amp;INDEX('Termine &amp; Aufgaben'!$E$8:$E$57,MATCH(G15,'Termine &amp; Aufgaben'!$B$8:$B$57,0))))</f>
        <v/>
      </c>
      <c r="H16" s="25" t="str">
        <f aca="false">IF($E$5&lt;&gt;MONTH(H15),"",IF(COUNTIFS('Termine &amp; Aufgaben'!$B$8:$B$57,H15)=0,"",COUNTIFS('Termine &amp; Aufgaben'!$B$8:$B$57,H15)&amp;"× · "&amp;INDEX('Termine &amp; Aufgaben'!$E$8:$E$57,MATCH(H15,'Termine &amp; Aufgaben'!$B$8:$B$57,0))))</f>
        <v/>
      </c>
    </row>
    <row r="17" customFormat="false" ht="16.5" hidden="false" customHeight="true" outlineLevel="0" collapsed="false">
      <c r="B17" s="18" t="n">
        <f aca="false">$J$2+21</f>
        <v>46286</v>
      </c>
      <c r="C17" s="19" t="n">
        <f aca="false">$J$2+22</f>
        <v>46287</v>
      </c>
      <c r="D17" s="19" t="n">
        <f aca="false">$J$2+23</f>
        <v>46288</v>
      </c>
      <c r="E17" s="19" t="n">
        <f aca="false">$J$2+24</f>
        <v>46289</v>
      </c>
      <c r="F17" s="19" t="n">
        <f aca="false">$J$2+25</f>
        <v>46290</v>
      </c>
      <c r="G17" s="20" t="n">
        <f aca="false">$J$2+26</f>
        <v>46291</v>
      </c>
      <c r="H17" s="21" t="n">
        <f aca="false">$J$2+27</f>
        <v>46292</v>
      </c>
    </row>
    <row r="18" customFormat="false" ht="31.5" hidden="false" customHeight="true" outlineLevel="0" collapsed="false">
      <c r="B18" s="22" t="str">
        <f aca="false">IF($E$5&lt;&gt;MONTH(B17),"",IF(COUNTIFS('Termine &amp; Aufgaben'!$B$8:$B$57,B17)=0,"",COUNTIFS('Termine &amp; Aufgaben'!$B$8:$B$57,B17)&amp;"× · "&amp;INDEX('Termine &amp; Aufgaben'!$E$8:$E$57,MATCH(B17,'Termine &amp; Aufgaben'!$B$8:$B$57,0))))</f>
        <v/>
      </c>
      <c r="C18" s="23" t="str">
        <f aca="false">IF($E$5&lt;&gt;MONTH(C17),"",IF(COUNTIFS('Termine &amp; Aufgaben'!$B$8:$B$57,C17)=0,"",COUNTIFS('Termine &amp; Aufgaben'!$B$8:$B$57,C17)&amp;"× · "&amp;INDEX('Termine &amp; Aufgaben'!$E$8:$E$57,MATCH(C17,'Termine &amp; Aufgaben'!$B$8:$B$57,0))))</f>
        <v>1× · Website-Update einspielen</v>
      </c>
      <c r="D18" s="23" t="str">
        <f aca="false">IF($E$5&lt;&gt;MONTH(D17),"",IF(COUNTIFS('Termine &amp; Aufgaben'!$B$8:$B$57,D17)=0,"",COUNTIFS('Termine &amp; Aufgaben'!$B$8:$B$57,D17)&amp;"× · "&amp;INDEX('Termine &amp; Aufgaben'!$E$8:$E$57,MATCH(D17,'Termine &amp; Aufgaben'!$B$8:$B$57,0))))</f>
        <v/>
      </c>
      <c r="E18" s="23" t="str">
        <f aca="false">IF($E$5&lt;&gt;MONTH(E17),"",IF(COUNTIFS('Termine &amp; Aufgaben'!$B$8:$B$57,E17)=0,"",COUNTIFS('Termine &amp; Aufgaben'!$B$8:$B$57,E17)&amp;"× · "&amp;INDEX('Termine &amp; Aufgaben'!$E$8:$E$57,MATCH(E17,'Termine &amp; Aufgaben'!$B$8:$B$57,0))))</f>
        <v>1× · Quartalsplanung Q4</v>
      </c>
      <c r="F18" s="23" t="str">
        <f aca="false">IF($E$5&lt;&gt;MONTH(F17),"",IF(COUNTIFS('Termine &amp; Aufgaben'!$B$8:$B$57,F17)=0,"",COUNTIFS('Termine &amp; Aufgaben'!$B$8:$B$57,F17)&amp;"× · "&amp;INDEX('Termine &amp; Aufgaben'!$E$8:$E$57,MATCH(F17,'Termine &amp; Aufgaben'!$B$8:$B$57,0))))</f>
        <v/>
      </c>
      <c r="G18" s="24" t="str">
        <f aca="false">IF($E$5&lt;&gt;MONTH(G17),"",IF(COUNTIFS('Termine &amp; Aufgaben'!$B$8:$B$57,G17)=0,"",COUNTIFS('Termine &amp; Aufgaben'!$B$8:$B$57,G17)&amp;"× · "&amp;INDEX('Termine &amp; Aufgaben'!$E$8:$E$57,MATCH(G17,'Termine &amp; Aufgaben'!$B$8:$B$57,0))))</f>
        <v/>
      </c>
      <c r="H18" s="25" t="str">
        <f aca="false">IF($E$5&lt;&gt;MONTH(H17),"",IF(COUNTIFS('Termine &amp; Aufgaben'!$B$8:$B$57,H17)=0,"",COUNTIFS('Termine &amp; Aufgaben'!$B$8:$B$57,H17)&amp;"× · "&amp;INDEX('Termine &amp; Aufgaben'!$E$8:$E$57,MATCH(H17,'Termine &amp; Aufgaben'!$B$8:$B$57,0))))</f>
        <v/>
      </c>
    </row>
    <row r="19" customFormat="false" ht="16.5" hidden="false" customHeight="true" outlineLevel="0" collapsed="false">
      <c r="B19" s="18" t="n">
        <f aca="false">$J$2+28</f>
        <v>46293</v>
      </c>
      <c r="C19" s="19" t="n">
        <f aca="false">$J$2+29</f>
        <v>46294</v>
      </c>
      <c r="D19" s="19" t="n">
        <f aca="false">$J$2+30</f>
        <v>46295</v>
      </c>
      <c r="E19" s="19" t="n">
        <f aca="false">$J$2+31</f>
        <v>46296</v>
      </c>
      <c r="F19" s="19" t="n">
        <f aca="false">$J$2+32</f>
        <v>46297</v>
      </c>
      <c r="G19" s="20" t="n">
        <f aca="false">$J$2+33</f>
        <v>46298</v>
      </c>
      <c r="H19" s="21" t="n">
        <f aca="false">$J$2+34</f>
        <v>46299</v>
      </c>
    </row>
    <row r="20" customFormat="false" ht="31.5" hidden="false" customHeight="true" outlineLevel="0" collapsed="false">
      <c r="B20" s="22" t="str">
        <f aca="false">IF($E$5&lt;&gt;MONTH(B19),"",IF(COUNTIFS('Termine &amp; Aufgaben'!$B$8:$B$57,B19)=0,"",COUNTIFS('Termine &amp; Aufgaben'!$B$8:$B$57,B19)&amp;"× · "&amp;INDEX('Termine &amp; Aufgaben'!$E$8:$E$57,MATCH(B19,'Termine &amp; Aufgaben'!$B$8:$B$57,0))))</f>
        <v/>
      </c>
      <c r="C20" s="23" t="str">
        <f aca="false">IF($E$5&lt;&gt;MONTH(C19),"",IF(COUNTIFS('Termine &amp; Aufgaben'!$B$8:$B$57,C19)=0,"",COUNTIFS('Termine &amp; Aufgaben'!$B$8:$B$57,C19)&amp;"× · "&amp;INDEX('Termine &amp; Aufgaben'!$E$8:$E$57,MATCH(C19,'Termine &amp; Aufgaben'!$B$8:$B$57,0))))</f>
        <v>1× · Monatsabschluss vorbereiten</v>
      </c>
      <c r="D20" s="23" t="str">
        <f aca="false">IF($E$5&lt;&gt;MONTH(D19),"",IF(COUNTIFS('Termine &amp; Aufgaben'!$B$8:$B$57,D19)=0,"",COUNTIFS('Termine &amp; Aufgaben'!$B$8:$B$57,D19)&amp;"× · "&amp;INDEX('Termine &amp; Aufgaben'!$E$8:$E$57,MATCH(D19,'Termine &amp; Aufgaben'!$B$8:$B$57,0))))</f>
        <v>1× · Retrospektive September</v>
      </c>
      <c r="E20" s="23" t="str">
        <f aca="false">IF($E$5&lt;&gt;MONTH(E19),"",IF(COUNTIFS('Termine &amp; Aufgaben'!$B$8:$B$57,E19)=0,"",COUNTIFS('Termine &amp; Aufgaben'!$B$8:$B$57,E19)&amp;"× · "&amp;INDEX('Termine &amp; Aufgaben'!$E$8:$E$57,MATCH(E19,'Termine &amp; Aufgaben'!$B$8:$B$57,0))))</f>
        <v/>
      </c>
      <c r="F20" s="23" t="str">
        <f aca="false">IF($E$5&lt;&gt;MONTH(F19),"",IF(COUNTIFS('Termine &amp; Aufgaben'!$B$8:$B$57,F19)=0,"",COUNTIFS('Termine &amp; Aufgaben'!$B$8:$B$57,F19)&amp;"× · "&amp;INDEX('Termine &amp; Aufgaben'!$E$8:$E$57,MATCH(F19,'Termine &amp; Aufgaben'!$B$8:$B$57,0))))</f>
        <v/>
      </c>
      <c r="G20" s="24" t="str">
        <f aca="false">IF($E$5&lt;&gt;MONTH(G19),"",IF(COUNTIFS('Termine &amp; Aufgaben'!$B$8:$B$57,G19)=0,"",COUNTIFS('Termine &amp; Aufgaben'!$B$8:$B$57,G19)&amp;"× · "&amp;INDEX('Termine &amp; Aufgaben'!$E$8:$E$57,MATCH(G19,'Termine &amp; Aufgaben'!$B$8:$B$57,0))))</f>
        <v/>
      </c>
      <c r="H20" s="25" t="str">
        <f aca="false">IF($E$5&lt;&gt;MONTH(H19),"",IF(COUNTIFS('Termine &amp; Aufgaben'!$B$8:$B$57,H19)=0,"",COUNTIFS('Termine &amp; Aufgaben'!$B$8:$B$57,H19)&amp;"× · "&amp;INDEX('Termine &amp; Aufgaben'!$E$8:$E$57,MATCH(H19,'Termine &amp; Aufgaben'!$B$8:$B$57,0))))</f>
        <v/>
      </c>
    </row>
    <row r="21" customFormat="false" ht="16.5" hidden="false" customHeight="true" outlineLevel="0" collapsed="false">
      <c r="B21" s="18" t="n">
        <f aca="false">$J$2+35</f>
        <v>46300</v>
      </c>
      <c r="C21" s="19" t="n">
        <f aca="false">$J$2+36</f>
        <v>46301</v>
      </c>
      <c r="D21" s="19" t="n">
        <f aca="false">$J$2+37</f>
        <v>46302</v>
      </c>
      <c r="E21" s="19" t="n">
        <f aca="false">$J$2+38</f>
        <v>46303</v>
      </c>
      <c r="F21" s="19" t="n">
        <f aca="false">$J$2+39</f>
        <v>46304</v>
      </c>
      <c r="G21" s="20" t="n">
        <f aca="false">$J$2+40</f>
        <v>46305</v>
      </c>
      <c r="H21" s="21" t="n">
        <f aca="false">$J$2+41</f>
        <v>46306</v>
      </c>
    </row>
    <row r="22" customFormat="false" ht="31.5" hidden="false" customHeight="true" outlineLevel="0" collapsed="false">
      <c r="B22" s="26" t="str">
        <f aca="false">IF($E$5&lt;&gt;MONTH(B21),"",IF(COUNTIFS('Termine &amp; Aufgaben'!$B$8:$B$57,B21)=0,"",COUNTIFS('Termine &amp; Aufgaben'!$B$8:$B$57,B21)&amp;"× · "&amp;INDEX('Termine &amp; Aufgaben'!$E$8:$E$57,MATCH(B21,'Termine &amp; Aufgaben'!$B$8:$B$57,0))))</f>
        <v/>
      </c>
      <c r="C22" s="27" t="str">
        <f aca="false">IF($E$5&lt;&gt;MONTH(C21),"",IF(COUNTIFS('Termine &amp; Aufgaben'!$B$8:$B$57,C21)=0,"",COUNTIFS('Termine &amp; Aufgaben'!$B$8:$B$57,C21)&amp;"× · "&amp;INDEX('Termine &amp; Aufgaben'!$E$8:$E$57,MATCH(C21,'Termine &amp; Aufgaben'!$B$8:$B$57,0))))</f>
        <v/>
      </c>
      <c r="D22" s="27" t="str">
        <f aca="false">IF($E$5&lt;&gt;MONTH(D21),"",IF(COUNTIFS('Termine &amp; Aufgaben'!$B$8:$B$57,D21)=0,"",COUNTIFS('Termine &amp; Aufgaben'!$B$8:$B$57,D21)&amp;"× · "&amp;INDEX('Termine &amp; Aufgaben'!$E$8:$E$57,MATCH(D21,'Termine &amp; Aufgaben'!$B$8:$B$57,0))))</f>
        <v/>
      </c>
      <c r="E22" s="27" t="str">
        <f aca="false">IF($E$5&lt;&gt;MONTH(E21),"",IF(COUNTIFS('Termine &amp; Aufgaben'!$B$8:$B$57,E21)=0,"",COUNTIFS('Termine &amp; Aufgaben'!$B$8:$B$57,E21)&amp;"× · "&amp;INDEX('Termine &amp; Aufgaben'!$E$8:$E$57,MATCH(E21,'Termine &amp; Aufgaben'!$B$8:$B$57,0))))</f>
        <v/>
      </c>
      <c r="F22" s="27" t="str">
        <f aca="false">IF($E$5&lt;&gt;MONTH(F21),"",IF(COUNTIFS('Termine &amp; Aufgaben'!$B$8:$B$57,F21)=0,"",COUNTIFS('Termine &amp; Aufgaben'!$B$8:$B$57,F21)&amp;"× · "&amp;INDEX('Termine &amp; Aufgaben'!$E$8:$E$57,MATCH(F21,'Termine &amp; Aufgaben'!$B$8:$B$57,0))))</f>
        <v/>
      </c>
      <c r="G22" s="28" t="str">
        <f aca="false">IF($E$5&lt;&gt;MONTH(G21),"",IF(COUNTIFS('Termine &amp; Aufgaben'!$B$8:$B$57,G21)=0,"",COUNTIFS('Termine &amp; Aufgaben'!$B$8:$B$57,G21)&amp;"× · "&amp;INDEX('Termine &amp; Aufgaben'!$E$8:$E$57,MATCH(G21,'Termine &amp; Aufgaben'!$B$8:$B$57,0))))</f>
        <v/>
      </c>
      <c r="H22" s="29" t="str">
        <f aca="false">IF($E$5&lt;&gt;MONTH(H21),"",IF(COUNTIFS('Termine &amp; Aufgaben'!$B$8:$B$57,H21)=0,"",COUNTIFS('Termine &amp; Aufgaben'!$B$8:$B$57,H21)&amp;"× · "&amp;INDEX('Termine &amp; Aufgaben'!$E$8:$E$57,MATCH(H21,'Termine &amp; Aufgaben'!$B$8:$B$57,0))))</f>
        <v/>
      </c>
    </row>
    <row r="24" customFormat="false" ht="19.5" hidden="false" customHeight="true" outlineLevel="0" collapsed="false">
      <c r="B24" s="30" t="s">
        <v>18</v>
      </c>
      <c r="C24" s="30"/>
      <c r="D24" s="30"/>
      <c r="E24" s="30"/>
      <c r="F24" s="30"/>
      <c r="G24" s="30"/>
      <c r="H24" s="30"/>
    </row>
    <row r="25" customFormat="false" ht="18" hidden="false" customHeight="true" outlineLevel="0" collapsed="false">
      <c r="B25" s="31" t="s">
        <v>19</v>
      </c>
      <c r="C25" s="31"/>
      <c r="D25" s="31"/>
      <c r="E25" s="31"/>
      <c r="F25" s="31"/>
      <c r="G25" s="32" t="s">
        <v>20</v>
      </c>
      <c r="H25" s="32" t="s">
        <v>10</v>
      </c>
    </row>
    <row r="26" customFormat="false" ht="18" hidden="false" customHeight="true" outlineLevel="0" collapsed="false">
      <c r="B26" s="33" t="s">
        <v>21</v>
      </c>
      <c r="C26" s="33"/>
      <c r="D26" s="33"/>
      <c r="E26" s="33"/>
      <c r="F26" s="33"/>
      <c r="G26" s="34" t="s">
        <v>22</v>
      </c>
      <c r="H26" s="35" t="n">
        <v>0.6</v>
      </c>
    </row>
    <row r="27" customFormat="false" ht="18" hidden="false" customHeight="true" outlineLevel="0" collapsed="false">
      <c r="B27" s="33" t="s">
        <v>23</v>
      </c>
      <c r="C27" s="33"/>
      <c r="D27" s="33"/>
      <c r="E27" s="33"/>
      <c r="F27" s="33"/>
      <c r="G27" s="34" t="s">
        <v>24</v>
      </c>
      <c r="H27" s="35" t="n">
        <v>0.2</v>
      </c>
    </row>
    <row r="28" customFormat="false" ht="18" hidden="false" customHeight="true" outlineLevel="0" collapsed="false">
      <c r="B28" s="33" t="s">
        <v>25</v>
      </c>
      <c r="C28" s="33"/>
      <c r="D28" s="33"/>
      <c r="E28" s="33"/>
      <c r="F28" s="33"/>
      <c r="G28" s="34" t="s">
        <v>24</v>
      </c>
      <c r="H28" s="35" t="n">
        <v>0</v>
      </c>
    </row>
    <row r="29" customFormat="false" ht="18" hidden="false" customHeight="true" outlineLevel="0" collapsed="false">
      <c r="B29" s="33" t="s">
        <v>26</v>
      </c>
      <c r="C29" s="33"/>
      <c r="D29" s="33"/>
      <c r="E29" s="33"/>
      <c r="F29" s="33"/>
      <c r="G29" s="34" t="s">
        <v>27</v>
      </c>
      <c r="H29" s="35" t="n">
        <v>1</v>
      </c>
    </row>
    <row r="30" customFormat="false" ht="18" hidden="false" customHeight="true" outlineLevel="0" collapsed="false">
      <c r="B30" s="33" t="s">
        <v>28</v>
      </c>
      <c r="C30" s="33"/>
      <c r="D30" s="33"/>
      <c r="E30" s="33"/>
      <c r="F30" s="33"/>
      <c r="G30" s="34" t="s">
        <v>22</v>
      </c>
      <c r="H30" s="35" t="n">
        <v>0.45</v>
      </c>
    </row>
    <row r="32" customFormat="false" ht="19.5" hidden="false" customHeight="true" outlineLevel="0" collapsed="false">
      <c r="B32" s="30" t="s">
        <v>29</v>
      </c>
      <c r="C32" s="30"/>
      <c r="D32" s="30"/>
      <c r="E32" s="30"/>
      <c r="F32" s="30"/>
      <c r="G32" s="30"/>
      <c r="H32" s="30"/>
    </row>
    <row r="33" customFormat="false" ht="19.5" hidden="false" customHeight="true" outlineLevel="0" collapsed="false">
      <c r="B33" s="36" t="s">
        <v>30</v>
      </c>
      <c r="C33" s="36"/>
      <c r="D33" s="36"/>
      <c r="E33" s="36"/>
      <c r="F33" s="36"/>
      <c r="G33" s="36"/>
      <c r="H33" s="36"/>
    </row>
    <row r="34" customFormat="false" ht="19.5" hidden="false" customHeight="true" outlineLevel="0" collapsed="false">
      <c r="B34" s="36"/>
      <c r="C34" s="36"/>
      <c r="D34" s="36"/>
      <c r="E34" s="36"/>
      <c r="F34" s="36"/>
      <c r="G34" s="36"/>
      <c r="H34" s="36"/>
    </row>
    <row r="35" customFormat="false" ht="19.5" hidden="false" customHeight="true" outlineLevel="0" collapsed="false">
      <c r="B35" s="36"/>
      <c r="C35" s="36"/>
      <c r="D35" s="36"/>
      <c r="E35" s="36"/>
      <c r="F35" s="36"/>
      <c r="G35" s="36"/>
      <c r="H35" s="36"/>
    </row>
  </sheetData>
  <mergeCells count="12">
    <mergeCell ref="B2:H2"/>
    <mergeCell ref="B3:H3"/>
    <mergeCell ref="F5:H5"/>
    <mergeCell ref="B24:H24"/>
    <mergeCell ref="B25:F25"/>
    <mergeCell ref="B26:F26"/>
    <mergeCell ref="B27:F27"/>
    <mergeCell ref="B28:F28"/>
    <mergeCell ref="B29:F29"/>
    <mergeCell ref="B30:F30"/>
    <mergeCell ref="B32:H32"/>
    <mergeCell ref="B33:H35"/>
  </mergeCells>
  <conditionalFormatting sqref="B11:H11">
    <cfRule type="expression" priority="2" aboveAverage="0" equalAverage="0" bottom="0" percent="0" rank="0" text="" dxfId="0">
      <formula>MONTH(B11)&lt;&gt;$E$5</formula>
    </cfRule>
    <cfRule type="expression" priority="3" aboveAverage="0" equalAverage="0" bottom="0" percent="0" rank="0" text="" dxfId="1">
      <formula>B11=TODAY()</formula>
    </cfRule>
  </conditionalFormatting>
  <conditionalFormatting sqref="B12:H12">
    <cfRule type="expression" priority="4" aboveAverage="0" equalAverage="0" bottom="0" percent="0" rank="0" text="" dxfId="2">
      <formula>MONTH(B$11)&lt;&gt;$E$5</formula>
    </cfRule>
  </conditionalFormatting>
  <conditionalFormatting sqref="B13:H13">
    <cfRule type="expression" priority="5" aboveAverage="0" equalAverage="0" bottom="0" percent="0" rank="0" text="" dxfId="0">
      <formula>MONTH(B13)&lt;&gt;$E$5</formula>
    </cfRule>
    <cfRule type="expression" priority="6" aboveAverage="0" equalAverage="0" bottom="0" percent="0" rank="0" text="" dxfId="1">
      <formula>B13=TODAY()</formula>
    </cfRule>
  </conditionalFormatting>
  <conditionalFormatting sqref="B14:H14">
    <cfRule type="expression" priority="7" aboveAverage="0" equalAverage="0" bottom="0" percent="0" rank="0" text="" dxfId="2">
      <formula>MONTH(B$13)&lt;&gt;$E$5</formula>
    </cfRule>
  </conditionalFormatting>
  <conditionalFormatting sqref="B15:H15">
    <cfRule type="expression" priority="8" aboveAverage="0" equalAverage="0" bottom="0" percent="0" rank="0" text="" dxfId="0">
      <formula>MONTH(B15)&lt;&gt;$E$5</formula>
    </cfRule>
    <cfRule type="expression" priority="9" aboveAverage="0" equalAverage="0" bottom="0" percent="0" rank="0" text="" dxfId="1">
      <formula>B15=TODAY()</formula>
    </cfRule>
  </conditionalFormatting>
  <conditionalFormatting sqref="B16:H16">
    <cfRule type="expression" priority="10" aboveAverage="0" equalAverage="0" bottom="0" percent="0" rank="0" text="" dxfId="2">
      <formula>MONTH(B$15)&lt;&gt;$E$5</formula>
    </cfRule>
  </conditionalFormatting>
  <conditionalFormatting sqref="B17:H17">
    <cfRule type="expression" priority="11" aboveAverage="0" equalAverage="0" bottom="0" percent="0" rank="0" text="" dxfId="0">
      <formula>MONTH(B17)&lt;&gt;$E$5</formula>
    </cfRule>
    <cfRule type="expression" priority="12" aboveAverage="0" equalAverage="0" bottom="0" percent="0" rank="0" text="" dxfId="1">
      <formula>B17=TODAY()</formula>
    </cfRule>
  </conditionalFormatting>
  <conditionalFormatting sqref="B18:H18">
    <cfRule type="expression" priority="13" aboveAverage="0" equalAverage="0" bottom="0" percent="0" rank="0" text="" dxfId="2">
      <formula>MONTH(B$17)&lt;&gt;$E$5</formula>
    </cfRule>
  </conditionalFormatting>
  <conditionalFormatting sqref="B19:H19">
    <cfRule type="expression" priority="14" aboveAverage="0" equalAverage="0" bottom="0" percent="0" rank="0" text="" dxfId="0">
      <formula>MONTH(B19)&lt;&gt;$E$5</formula>
    </cfRule>
    <cfRule type="expression" priority="15" aboveAverage="0" equalAverage="0" bottom="0" percent="0" rank="0" text="" dxfId="1">
      <formula>B19=TODAY()</formula>
    </cfRule>
  </conditionalFormatting>
  <conditionalFormatting sqref="B20:H20">
    <cfRule type="expression" priority="16" aboveAverage="0" equalAverage="0" bottom="0" percent="0" rank="0" text="" dxfId="2">
      <formula>MONTH(B$19)&lt;&gt;$E$5</formula>
    </cfRule>
  </conditionalFormatting>
  <conditionalFormatting sqref="B21:H21">
    <cfRule type="expression" priority="17" aboveAverage="0" equalAverage="0" bottom="0" percent="0" rank="0" text="" dxfId="0">
      <formula>MONTH(B21)&lt;&gt;$E$5</formula>
    </cfRule>
    <cfRule type="expression" priority="18" aboveAverage="0" equalAverage="0" bottom="0" percent="0" rank="0" text="" dxfId="1">
      <formula>B21=TODAY()</formula>
    </cfRule>
  </conditionalFormatting>
  <conditionalFormatting sqref="B22:H22">
    <cfRule type="expression" priority="19" aboveAverage="0" equalAverage="0" bottom="0" percent="0" rank="0" text="" dxfId="2">
      <formula>MONTH(B$21)&lt;&gt;$E$5</formula>
    </cfRule>
  </conditionalFormatting>
  <conditionalFormatting sqref="G26:G30">
    <cfRule type="cellIs" priority="20" operator="equal" aboveAverage="0" equalAverage="0" bottom="0" percent="0" rank="0" text="" dxfId="3">
      <formula>"erreicht"</formula>
    </cfRule>
    <cfRule type="cellIs" priority="21" operator="equal" aboveAverage="0" equalAverage="0" bottom="0" percent="0" rank="0" text="" dxfId="4">
      <formula>"in Arbeit"</formula>
    </cfRule>
  </conditionalFormatting>
  <dataValidations count="2">
    <dataValidation allowBlank="false" errorStyle="stop" operator="between" showDropDown="false" showErrorMessage="false" showInputMessage="false" sqref="E5" type="whole">
      <formula1>1</formula1>
      <formula2>12</formula2>
    </dataValidation>
    <dataValidation allowBlank="true" errorStyle="stop" operator="between" showDropDown="false" showErrorMessage="false" showInputMessage="false" sqref="G26:G30" type="list">
      <formula1>"offen,in Arbeit,erreicht"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58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3" min="2" style="0" width="12"/>
    <col collapsed="false" customWidth="true" hidden="false" outlineLevel="0" max="4" min="4" style="0" width="9"/>
    <col collapsed="false" customWidth="true" hidden="false" outlineLevel="0" max="5" min="5" style="0" width="30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28"/>
  </cols>
  <sheetData>
    <row r="1" customFormat="false" ht="6" hidden="false" customHeight="true" outlineLevel="0" collapsed="false"/>
    <row r="2" customFormat="false" ht="30" hidden="false" customHeight="true" outlineLevel="0" collapsed="false">
      <c r="B2" s="37" t="s">
        <v>31</v>
      </c>
      <c r="C2" s="37"/>
      <c r="D2" s="37"/>
      <c r="E2" s="37"/>
      <c r="F2" s="37"/>
      <c r="G2" s="37"/>
      <c r="H2" s="37"/>
      <c r="I2" s="37"/>
      <c r="J2" s="37"/>
      <c r="K2" s="37"/>
    </row>
    <row r="3" customFormat="false" ht="18" hidden="false" customHeight="true" outlineLevel="0" collapsed="false">
      <c r="B3" s="3" t="s">
        <v>32</v>
      </c>
      <c r="C3" s="3"/>
      <c r="D3" s="3"/>
      <c r="E3" s="3"/>
      <c r="F3" s="3"/>
      <c r="G3" s="3"/>
      <c r="H3" s="3"/>
      <c r="I3" s="3"/>
      <c r="J3" s="3"/>
      <c r="K3" s="3"/>
    </row>
    <row r="5" customFormat="false" ht="15.75" hidden="false" customHeight="true" outlineLevel="0" collapsed="false">
      <c r="B5" s="38" t="s">
        <v>33</v>
      </c>
      <c r="C5" s="38"/>
      <c r="D5" s="38"/>
      <c r="E5" s="38"/>
      <c r="F5" s="38"/>
      <c r="G5" s="38"/>
      <c r="H5" s="38"/>
      <c r="I5" s="38"/>
      <c r="J5" s="38"/>
      <c r="K5" s="38"/>
    </row>
    <row r="7" customFormat="false" ht="24" hidden="false" customHeight="true" outlineLevel="0" collapsed="false">
      <c r="B7" s="32" t="s">
        <v>34</v>
      </c>
      <c r="C7" s="32" t="s">
        <v>35</v>
      </c>
      <c r="D7" s="32" t="s">
        <v>36</v>
      </c>
      <c r="E7" s="32" t="s">
        <v>37</v>
      </c>
      <c r="F7" s="32" t="s">
        <v>38</v>
      </c>
      <c r="G7" s="32" t="s">
        <v>39</v>
      </c>
      <c r="H7" s="32" t="s">
        <v>40</v>
      </c>
      <c r="I7" s="32" t="s">
        <v>20</v>
      </c>
      <c r="J7" s="32" t="s">
        <v>41</v>
      </c>
      <c r="K7" s="32" t="s">
        <v>42</v>
      </c>
    </row>
    <row r="8" customFormat="false" ht="16.5" hidden="false" customHeight="true" outlineLevel="0" collapsed="false">
      <c r="B8" s="39" t="n">
        <v>46266</v>
      </c>
      <c r="C8" s="40" t="str">
        <f aca="false">IF(B8="","",CHOOSE(WEEKDAY(B8,2),"Montag","Dienstag","Mittwoch","Donnerstag","Freitag","Samstag","Sonntag"))</f>
        <v>Dienstag</v>
      </c>
      <c r="D8" s="41" t="n">
        <v>0.375</v>
      </c>
      <c r="E8" s="42" t="s">
        <v>43</v>
      </c>
      <c r="F8" s="34" t="s">
        <v>44</v>
      </c>
      <c r="G8" s="34" t="s">
        <v>45</v>
      </c>
      <c r="H8" s="42" t="s">
        <v>46</v>
      </c>
      <c r="I8" s="34" t="s">
        <v>24</v>
      </c>
      <c r="J8" s="43" t="n">
        <v>1</v>
      </c>
      <c r="K8" s="44" t="s">
        <v>47</v>
      </c>
    </row>
    <row r="9" customFormat="false" ht="16.5" hidden="false" customHeight="true" outlineLevel="0" collapsed="false">
      <c r="B9" s="39" t="n">
        <v>46266</v>
      </c>
      <c r="C9" s="45" t="str">
        <f aca="false">IF(B9="","",CHOOSE(WEEKDAY(B9,2),"Montag","Dienstag","Mittwoch","Donnerstag","Freitag","Samstag","Sonntag"))</f>
        <v>Dienstag</v>
      </c>
      <c r="D9" s="41" t="n">
        <v>0.583333333333333</v>
      </c>
      <c r="E9" s="42" t="s">
        <v>48</v>
      </c>
      <c r="F9" s="34" t="s">
        <v>49</v>
      </c>
      <c r="G9" s="34" t="s">
        <v>50</v>
      </c>
      <c r="H9" s="42" t="s">
        <v>51</v>
      </c>
      <c r="I9" s="34" t="s">
        <v>52</v>
      </c>
      <c r="J9" s="43" t="n">
        <v>0.5</v>
      </c>
      <c r="K9" s="44"/>
    </row>
    <row r="10" customFormat="false" ht="16.5" hidden="false" customHeight="true" outlineLevel="0" collapsed="false">
      <c r="B10" s="39" t="n">
        <v>46267</v>
      </c>
      <c r="C10" s="40" t="str">
        <f aca="false">IF(B10="","",CHOOSE(WEEKDAY(B10,2),"Montag","Dienstag","Mittwoch","Donnerstag","Freitag","Samstag","Sonntag"))</f>
        <v>Mittwoch</v>
      </c>
      <c r="D10" s="41"/>
      <c r="E10" s="42" t="s">
        <v>53</v>
      </c>
      <c r="F10" s="34" t="s">
        <v>49</v>
      </c>
      <c r="G10" s="34" t="s">
        <v>54</v>
      </c>
      <c r="H10" s="42" t="s">
        <v>55</v>
      </c>
      <c r="I10" s="34" t="s">
        <v>52</v>
      </c>
      <c r="J10" s="43" t="n">
        <v>3</v>
      </c>
      <c r="K10" s="44"/>
    </row>
    <row r="11" customFormat="false" ht="16.5" hidden="false" customHeight="true" outlineLevel="0" collapsed="false">
      <c r="B11" s="39" t="n">
        <v>46268</v>
      </c>
      <c r="C11" s="45" t="str">
        <f aca="false">IF(B11="","",CHOOSE(WEEKDAY(B11,2),"Montag","Dienstag","Mittwoch","Donnerstag","Freitag","Samstag","Sonntag"))</f>
        <v>Donnerstag</v>
      </c>
      <c r="D11" s="41"/>
      <c r="E11" s="42" t="s">
        <v>56</v>
      </c>
      <c r="F11" s="34" t="s">
        <v>49</v>
      </c>
      <c r="G11" s="34" t="s">
        <v>45</v>
      </c>
      <c r="H11" s="42" t="s">
        <v>51</v>
      </c>
      <c r="I11" s="34" t="s">
        <v>52</v>
      </c>
      <c r="J11" s="43" t="n">
        <v>1</v>
      </c>
      <c r="K11" s="44"/>
    </row>
    <row r="12" customFormat="false" ht="16.5" hidden="false" customHeight="true" outlineLevel="0" collapsed="false">
      <c r="B12" s="39" t="n">
        <v>46269</v>
      </c>
      <c r="C12" s="40" t="str">
        <f aca="false">IF(B12="","",CHOOSE(WEEKDAY(B12,2),"Montag","Dienstag","Mittwoch","Donnerstag","Freitag","Samstag","Sonntag"))</f>
        <v>Freitag</v>
      </c>
      <c r="D12" s="41" t="n">
        <v>0.416666666666667</v>
      </c>
      <c r="E12" s="42" t="s">
        <v>57</v>
      </c>
      <c r="F12" s="34" t="s">
        <v>58</v>
      </c>
      <c r="G12" s="34" t="s">
        <v>54</v>
      </c>
      <c r="H12" s="42" t="s">
        <v>46</v>
      </c>
      <c r="I12" s="34" t="s">
        <v>22</v>
      </c>
      <c r="J12" s="43" t="n">
        <v>2</v>
      </c>
      <c r="K12" s="44" t="s">
        <v>59</v>
      </c>
    </row>
    <row r="13" customFormat="false" ht="16.5" hidden="false" customHeight="true" outlineLevel="0" collapsed="false">
      <c r="B13" s="39" t="n">
        <v>46269</v>
      </c>
      <c r="C13" s="45" t="str">
        <f aca="false">IF(B13="","",CHOOSE(WEEKDAY(B13,2),"Montag","Dienstag","Mittwoch","Donnerstag","Freitag","Samstag","Sonntag"))</f>
        <v>Freitag</v>
      </c>
      <c r="D13" s="41" t="n">
        <v>0.625</v>
      </c>
      <c r="E13" s="42" t="s">
        <v>60</v>
      </c>
      <c r="F13" s="34" t="s">
        <v>61</v>
      </c>
      <c r="G13" s="34" t="s">
        <v>54</v>
      </c>
      <c r="H13" s="42" t="s">
        <v>55</v>
      </c>
      <c r="I13" s="34" t="s">
        <v>24</v>
      </c>
      <c r="J13" s="43" t="n">
        <v>1.5</v>
      </c>
      <c r="K13" s="44" t="s">
        <v>62</v>
      </c>
    </row>
    <row r="14" customFormat="false" ht="16.5" hidden="false" customHeight="true" outlineLevel="0" collapsed="false">
      <c r="B14" s="39" t="n">
        <v>46273</v>
      </c>
      <c r="C14" s="40" t="str">
        <f aca="false">IF(B14="","",CHOOSE(WEEKDAY(B14,2),"Montag","Dienstag","Mittwoch","Donnerstag","Freitag","Samstag","Sonntag"))</f>
        <v>Dienstag</v>
      </c>
      <c r="D14" s="41" t="n">
        <v>0.354166666666667</v>
      </c>
      <c r="E14" s="42" t="s">
        <v>63</v>
      </c>
      <c r="F14" s="34" t="s">
        <v>64</v>
      </c>
      <c r="G14" s="34" t="s">
        <v>50</v>
      </c>
      <c r="H14" s="42" t="s">
        <v>65</v>
      </c>
      <c r="I14" s="34" t="s">
        <v>24</v>
      </c>
      <c r="J14" s="43" t="n">
        <v>1</v>
      </c>
      <c r="K14" s="44"/>
    </row>
    <row r="15" customFormat="false" ht="16.5" hidden="false" customHeight="true" outlineLevel="0" collapsed="false">
      <c r="B15" s="39" t="n">
        <v>46275</v>
      </c>
      <c r="C15" s="45" t="str">
        <f aca="false">IF(B15="","",CHOOSE(WEEKDAY(B15,2),"Montag","Dienstag","Mittwoch","Donnerstag","Freitag","Samstag","Sonntag"))</f>
        <v>Donnerstag</v>
      </c>
      <c r="D15" s="41"/>
      <c r="E15" s="42" t="s">
        <v>66</v>
      </c>
      <c r="F15" s="34" t="s">
        <v>49</v>
      </c>
      <c r="G15" s="34" t="s">
        <v>45</v>
      </c>
      <c r="H15" s="42" t="s">
        <v>67</v>
      </c>
      <c r="I15" s="34" t="s">
        <v>24</v>
      </c>
      <c r="J15" s="43" t="n">
        <v>2.5</v>
      </c>
      <c r="K15" s="44"/>
    </row>
    <row r="16" customFormat="false" ht="16.5" hidden="false" customHeight="true" outlineLevel="0" collapsed="false">
      <c r="B16" s="39" t="n">
        <v>46276</v>
      </c>
      <c r="C16" s="40" t="str">
        <f aca="false">IF(B16="","",CHOOSE(WEEKDAY(B16,2),"Montag","Dienstag","Mittwoch","Donnerstag","Freitag","Samstag","Sonntag"))</f>
        <v>Freitag</v>
      </c>
      <c r="D16" s="41" t="n">
        <v>0.375</v>
      </c>
      <c r="E16" s="42" t="s">
        <v>68</v>
      </c>
      <c r="F16" s="34" t="s">
        <v>61</v>
      </c>
      <c r="G16" s="34" t="s">
        <v>45</v>
      </c>
      <c r="H16" s="42" t="s">
        <v>69</v>
      </c>
      <c r="I16" s="34" t="s">
        <v>24</v>
      </c>
      <c r="J16" s="43" t="n">
        <v>4</v>
      </c>
      <c r="K16" s="44" t="s">
        <v>70</v>
      </c>
    </row>
    <row r="17" customFormat="false" ht="16.5" hidden="false" customHeight="true" outlineLevel="0" collapsed="false">
      <c r="B17" s="39" t="n">
        <v>46280</v>
      </c>
      <c r="C17" s="45" t="str">
        <f aca="false">IF(B17="","",CHOOSE(WEEKDAY(B17,2),"Montag","Dienstag","Mittwoch","Donnerstag","Freitag","Samstag","Sonntag"))</f>
        <v>Dienstag</v>
      </c>
      <c r="D17" s="41"/>
      <c r="E17" s="42" t="s">
        <v>71</v>
      </c>
      <c r="F17" s="34" t="s">
        <v>58</v>
      </c>
      <c r="G17" s="34" t="s">
        <v>54</v>
      </c>
      <c r="H17" s="42" t="s">
        <v>51</v>
      </c>
      <c r="I17" s="34" t="s">
        <v>24</v>
      </c>
      <c r="J17" s="43" t="n">
        <v>0</v>
      </c>
      <c r="K17" s="44" t="s">
        <v>72</v>
      </c>
    </row>
    <row r="18" customFormat="false" ht="16.5" hidden="false" customHeight="true" outlineLevel="0" collapsed="false">
      <c r="B18" s="39" t="n">
        <v>46282</v>
      </c>
      <c r="C18" s="40" t="str">
        <f aca="false">IF(B18="","",CHOOSE(WEEKDAY(B18,2),"Montag","Dienstag","Mittwoch","Donnerstag","Freitag","Samstag","Sonntag"))</f>
        <v>Donnerstag</v>
      </c>
      <c r="D18" s="41" t="n">
        <v>0.625</v>
      </c>
      <c r="E18" s="42" t="s">
        <v>73</v>
      </c>
      <c r="F18" s="34" t="s">
        <v>44</v>
      </c>
      <c r="G18" s="34" t="s">
        <v>50</v>
      </c>
      <c r="H18" s="42" t="s">
        <v>74</v>
      </c>
      <c r="I18" s="34" t="s">
        <v>24</v>
      </c>
      <c r="J18" s="43" t="n">
        <v>1</v>
      </c>
      <c r="K18" s="44"/>
    </row>
    <row r="19" customFormat="false" ht="16.5" hidden="false" customHeight="true" outlineLevel="0" collapsed="false">
      <c r="B19" s="39" t="n">
        <v>46283</v>
      </c>
      <c r="C19" s="45" t="str">
        <f aca="false">IF(B19="","",CHOOSE(WEEKDAY(B19,2),"Montag","Dienstag","Mittwoch","Donnerstag","Freitag","Samstag","Sonntag"))</f>
        <v>Freitag</v>
      </c>
      <c r="D19" s="41" t="n">
        <v>0.541666666666667</v>
      </c>
      <c r="E19" s="42" t="s">
        <v>75</v>
      </c>
      <c r="F19" s="34" t="s">
        <v>44</v>
      </c>
      <c r="G19" s="34" t="s">
        <v>45</v>
      </c>
      <c r="H19" s="42" t="s">
        <v>76</v>
      </c>
      <c r="I19" s="34" t="s">
        <v>24</v>
      </c>
      <c r="J19" s="43" t="n">
        <v>0.5</v>
      </c>
      <c r="K19" s="44"/>
    </row>
    <row r="20" customFormat="false" ht="16.5" hidden="false" customHeight="true" outlineLevel="0" collapsed="false">
      <c r="B20" s="39" t="n">
        <v>46287</v>
      </c>
      <c r="C20" s="40" t="str">
        <f aca="false">IF(B20="","",CHOOSE(WEEKDAY(B20,2),"Montag","Dienstag","Mittwoch","Donnerstag","Freitag","Samstag","Sonntag"))</f>
        <v>Dienstag</v>
      </c>
      <c r="D20" s="41"/>
      <c r="E20" s="42" t="s">
        <v>77</v>
      </c>
      <c r="F20" s="34" t="s">
        <v>49</v>
      </c>
      <c r="G20" s="34" t="s">
        <v>50</v>
      </c>
      <c r="H20" s="42" t="s">
        <v>74</v>
      </c>
      <c r="I20" s="34" t="s">
        <v>22</v>
      </c>
      <c r="J20" s="43" t="n">
        <v>2</v>
      </c>
      <c r="K20" s="44" t="s">
        <v>78</v>
      </c>
    </row>
    <row r="21" customFormat="false" ht="16.5" hidden="false" customHeight="true" outlineLevel="0" collapsed="false">
      <c r="B21" s="39" t="n">
        <v>46289</v>
      </c>
      <c r="C21" s="45" t="str">
        <f aca="false">IF(B21="","",CHOOSE(WEEKDAY(B21,2),"Montag","Dienstag","Mittwoch","Donnerstag","Freitag","Samstag","Sonntag"))</f>
        <v>Donnerstag</v>
      </c>
      <c r="D21" s="41" t="n">
        <v>0.416666666666667</v>
      </c>
      <c r="E21" s="42" t="s">
        <v>79</v>
      </c>
      <c r="F21" s="34" t="s">
        <v>44</v>
      </c>
      <c r="G21" s="34" t="s">
        <v>54</v>
      </c>
      <c r="H21" s="42" t="s">
        <v>76</v>
      </c>
      <c r="I21" s="34" t="s">
        <v>24</v>
      </c>
      <c r="J21" s="43" t="n">
        <v>2</v>
      </c>
      <c r="K21" s="44" t="s">
        <v>80</v>
      </c>
    </row>
    <row r="22" customFormat="false" ht="16.5" hidden="false" customHeight="true" outlineLevel="0" collapsed="false">
      <c r="B22" s="39" t="n">
        <v>46294</v>
      </c>
      <c r="C22" s="40" t="str">
        <f aca="false">IF(B22="","",CHOOSE(WEEKDAY(B22,2),"Montag","Dienstag","Mittwoch","Donnerstag","Freitag","Samstag","Sonntag"))</f>
        <v>Dienstag</v>
      </c>
      <c r="D22" s="41"/>
      <c r="E22" s="42" t="s">
        <v>81</v>
      </c>
      <c r="F22" s="34" t="s">
        <v>49</v>
      </c>
      <c r="G22" s="34" t="s">
        <v>54</v>
      </c>
      <c r="H22" s="42" t="s">
        <v>51</v>
      </c>
      <c r="I22" s="34" t="s">
        <v>24</v>
      </c>
      <c r="J22" s="43" t="n">
        <v>3</v>
      </c>
      <c r="K22" s="44"/>
    </row>
    <row r="23" customFormat="false" ht="16.5" hidden="false" customHeight="true" outlineLevel="0" collapsed="false">
      <c r="B23" s="39" t="n">
        <v>46295</v>
      </c>
      <c r="C23" s="45" t="str">
        <f aca="false">IF(B23="","",CHOOSE(WEEKDAY(B23,2),"Montag","Dienstag","Mittwoch","Donnerstag","Freitag","Samstag","Sonntag"))</f>
        <v>Mittwoch</v>
      </c>
      <c r="D23" s="41" t="n">
        <v>0.666666666666667</v>
      </c>
      <c r="E23" s="42" t="s">
        <v>82</v>
      </c>
      <c r="F23" s="34" t="s">
        <v>44</v>
      </c>
      <c r="G23" s="34" t="s">
        <v>45</v>
      </c>
      <c r="H23" s="42" t="s">
        <v>46</v>
      </c>
      <c r="I23" s="34" t="s">
        <v>24</v>
      </c>
      <c r="J23" s="43" t="n">
        <v>1</v>
      </c>
      <c r="K23" s="44" t="s">
        <v>83</v>
      </c>
    </row>
    <row r="24" customFormat="false" ht="16.5" hidden="false" customHeight="true" outlineLevel="0" collapsed="false">
      <c r="B24" s="39"/>
      <c r="C24" s="40" t="str">
        <f aca="false">IF(B24="","",CHOOSE(WEEKDAY(B24,2),"Montag","Dienstag","Mittwoch","Donnerstag","Freitag","Samstag","Sonntag"))</f>
        <v/>
      </c>
      <c r="D24" s="41"/>
      <c r="E24" s="42"/>
      <c r="F24" s="34"/>
      <c r="G24" s="34"/>
      <c r="H24" s="34"/>
      <c r="I24" s="34"/>
      <c r="J24" s="43"/>
      <c r="K24" s="44"/>
    </row>
    <row r="25" customFormat="false" ht="16.5" hidden="false" customHeight="true" outlineLevel="0" collapsed="false">
      <c r="B25" s="39"/>
      <c r="C25" s="45" t="str">
        <f aca="false">IF(B25="","",CHOOSE(WEEKDAY(B25,2),"Montag","Dienstag","Mittwoch","Donnerstag","Freitag","Samstag","Sonntag"))</f>
        <v/>
      </c>
      <c r="D25" s="41"/>
      <c r="E25" s="42"/>
      <c r="F25" s="34"/>
      <c r="G25" s="34"/>
      <c r="H25" s="34"/>
      <c r="I25" s="34"/>
      <c r="J25" s="43"/>
      <c r="K25" s="44"/>
    </row>
    <row r="26" customFormat="false" ht="16.5" hidden="false" customHeight="true" outlineLevel="0" collapsed="false">
      <c r="B26" s="39"/>
      <c r="C26" s="40" t="str">
        <f aca="false">IF(B26="","",CHOOSE(WEEKDAY(B26,2),"Montag","Dienstag","Mittwoch","Donnerstag","Freitag","Samstag","Sonntag"))</f>
        <v/>
      </c>
      <c r="D26" s="41"/>
      <c r="E26" s="42"/>
      <c r="F26" s="34"/>
      <c r="G26" s="34"/>
      <c r="H26" s="34"/>
      <c r="I26" s="34"/>
      <c r="J26" s="43"/>
      <c r="K26" s="44"/>
    </row>
    <row r="27" customFormat="false" ht="16.5" hidden="false" customHeight="true" outlineLevel="0" collapsed="false">
      <c r="B27" s="39"/>
      <c r="C27" s="45" t="str">
        <f aca="false">IF(B27="","",CHOOSE(WEEKDAY(B27,2),"Montag","Dienstag","Mittwoch","Donnerstag","Freitag","Samstag","Sonntag"))</f>
        <v/>
      </c>
      <c r="D27" s="41"/>
      <c r="E27" s="42"/>
      <c r="F27" s="34"/>
      <c r="G27" s="34"/>
      <c r="H27" s="34"/>
      <c r="I27" s="34"/>
      <c r="J27" s="43"/>
      <c r="K27" s="44"/>
    </row>
    <row r="28" customFormat="false" ht="16.5" hidden="false" customHeight="true" outlineLevel="0" collapsed="false">
      <c r="B28" s="39"/>
      <c r="C28" s="40" t="str">
        <f aca="false">IF(B28="","",CHOOSE(WEEKDAY(B28,2),"Montag","Dienstag","Mittwoch","Donnerstag","Freitag","Samstag","Sonntag"))</f>
        <v/>
      </c>
      <c r="D28" s="41"/>
      <c r="E28" s="42"/>
      <c r="F28" s="34"/>
      <c r="G28" s="34"/>
      <c r="H28" s="34"/>
      <c r="I28" s="34"/>
      <c r="J28" s="43"/>
      <c r="K28" s="44"/>
    </row>
    <row r="29" customFormat="false" ht="16.5" hidden="false" customHeight="true" outlineLevel="0" collapsed="false">
      <c r="B29" s="39"/>
      <c r="C29" s="45" t="str">
        <f aca="false">IF(B29="","",CHOOSE(WEEKDAY(B29,2),"Montag","Dienstag","Mittwoch","Donnerstag","Freitag","Samstag","Sonntag"))</f>
        <v/>
      </c>
      <c r="D29" s="41"/>
      <c r="E29" s="42"/>
      <c r="F29" s="34"/>
      <c r="G29" s="34"/>
      <c r="H29" s="34"/>
      <c r="I29" s="34"/>
      <c r="J29" s="43"/>
      <c r="K29" s="44"/>
    </row>
    <row r="30" customFormat="false" ht="16.5" hidden="false" customHeight="true" outlineLevel="0" collapsed="false">
      <c r="B30" s="39"/>
      <c r="C30" s="40" t="str">
        <f aca="false">IF(B30="","",CHOOSE(WEEKDAY(B30,2),"Montag","Dienstag","Mittwoch","Donnerstag","Freitag","Samstag","Sonntag"))</f>
        <v/>
      </c>
      <c r="D30" s="41"/>
      <c r="E30" s="42"/>
      <c r="F30" s="34"/>
      <c r="G30" s="34"/>
      <c r="H30" s="34"/>
      <c r="I30" s="34"/>
      <c r="J30" s="43"/>
      <c r="K30" s="44"/>
    </row>
    <row r="31" customFormat="false" ht="16.5" hidden="false" customHeight="true" outlineLevel="0" collapsed="false">
      <c r="B31" s="39"/>
      <c r="C31" s="45" t="str">
        <f aca="false">IF(B31="","",CHOOSE(WEEKDAY(B31,2),"Montag","Dienstag","Mittwoch","Donnerstag","Freitag","Samstag","Sonntag"))</f>
        <v/>
      </c>
      <c r="D31" s="41"/>
      <c r="E31" s="42"/>
      <c r="F31" s="34"/>
      <c r="G31" s="34"/>
      <c r="H31" s="34"/>
      <c r="I31" s="34"/>
      <c r="J31" s="43"/>
      <c r="K31" s="44"/>
    </row>
    <row r="32" customFormat="false" ht="16.5" hidden="false" customHeight="true" outlineLevel="0" collapsed="false">
      <c r="B32" s="39"/>
      <c r="C32" s="40" t="str">
        <f aca="false">IF(B32="","",CHOOSE(WEEKDAY(B32,2),"Montag","Dienstag","Mittwoch","Donnerstag","Freitag","Samstag","Sonntag"))</f>
        <v/>
      </c>
      <c r="D32" s="41"/>
      <c r="E32" s="42"/>
      <c r="F32" s="34"/>
      <c r="G32" s="34"/>
      <c r="H32" s="34"/>
      <c r="I32" s="34"/>
      <c r="J32" s="43"/>
      <c r="K32" s="44"/>
    </row>
    <row r="33" customFormat="false" ht="16.5" hidden="false" customHeight="true" outlineLevel="0" collapsed="false">
      <c r="B33" s="39"/>
      <c r="C33" s="45" t="str">
        <f aca="false">IF(B33="","",CHOOSE(WEEKDAY(B33,2),"Montag","Dienstag","Mittwoch","Donnerstag","Freitag","Samstag","Sonntag"))</f>
        <v/>
      </c>
      <c r="D33" s="41"/>
      <c r="E33" s="42"/>
      <c r="F33" s="34"/>
      <c r="G33" s="34"/>
      <c r="H33" s="34"/>
      <c r="I33" s="34"/>
      <c r="J33" s="43"/>
      <c r="K33" s="44"/>
    </row>
    <row r="34" customFormat="false" ht="16.5" hidden="false" customHeight="true" outlineLevel="0" collapsed="false">
      <c r="B34" s="39"/>
      <c r="C34" s="40" t="str">
        <f aca="false">IF(B34="","",CHOOSE(WEEKDAY(B34,2),"Montag","Dienstag","Mittwoch","Donnerstag","Freitag","Samstag","Sonntag"))</f>
        <v/>
      </c>
      <c r="D34" s="41"/>
      <c r="E34" s="42"/>
      <c r="F34" s="34"/>
      <c r="G34" s="34"/>
      <c r="H34" s="34"/>
      <c r="I34" s="34"/>
      <c r="J34" s="43"/>
      <c r="K34" s="44"/>
    </row>
    <row r="35" customFormat="false" ht="16.5" hidden="false" customHeight="true" outlineLevel="0" collapsed="false">
      <c r="B35" s="39"/>
      <c r="C35" s="45" t="str">
        <f aca="false">IF(B35="","",CHOOSE(WEEKDAY(B35,2),"Montag","Dienstag","Mittwoch","Donnerstag","Freitag","Samstag","Sonntag"))</f>
        <v/>
      </c>
      <c r="D35" s="41"/>
      <c r="E35" s="42"/>
      <c r="F35" s="34"/>
      <c r="G35" s="34"/>
      <c r="H35" s="34"/>
      <c r="I35" s="34"/>
      <c r="J35" s="43"/>
      <c r="K35" s="44"/>
    </row>
    <row r="36" customFormat="false" ht="16.5" hidden="false" customHeight="true" outlineLevel="0" collapsed="false">
      <c r="B36" s="39"/>
      <c r="C36" s="40" t="str">
        <f aca="false">IF(B36="","",CHOOSE(WEEKDAY(B36,2),"Montag","Dienstag","Mittwoch","Donnerstag","Freitag","Samstag","Sonntag"))</f>
        <v/>
      </c>
      <c r="D36" s="41"/>
      <c r="E36" s="42"/>
      <c r="F36" s="34"/>
      <c r="G36" s="34"/>
      <c r="H36" s="34"/>
      <c r="I36" s="34"/>
      <c r="J36" s="43"/>
      <c r="K36" s="44"/>
    </row>
    <row r="37" customFormat="false" ht="16.5" hidden="false" customHeight="true" outlineLevel="0" collapsed="false">
      <c r="B37" s="39"/>
      <c r="C37" s="45" t="str">
        <f aca="false">IF(B37="","",CHOOSE(WEEKDAY(B37,2),"Montag","Dienstag","Mittwoch","Donnerstag","Freitag","Samstag","Sonntag"))</f>
        <v/>
      </c>
      <c r="D37" s="41"/>
      <c r="E37" s="42"/>
      <c r="F37" s="34"/>
      <c r="G37" s="34"/>
      <c r="H37" s="34"/>
      <c r="I37" s="34"/>
      <c r="J37" s="43"/>
      <c r="K37" s="44"/>
    </row>
    <row r="38" customFormat="false" ht="16.5" hidden="false" customHeight="true" outlineLevel="0" collapsed="false">
      <c r="B38" s="39"/>
      <c r="C38" s="40" t="str">
        <f aca="false">IF(B38="","",CHOOSE(WEEKDAY(B38,2),"Montag","Dienstag","Mittwoch","Donnerstag","Freitag","Samstag","Sonntag"))</f>
        <v/>
      </c>
      <c r="D38" s="41"/>
      <c r="E38" s="42"/>
      <c r="F38" s="34"/>
      <c r="G38" s="34"/>
      <c r="H38" s="34"/>
      <c r="I38" s="34"/>
      <c r="J38" s="43"/>
      <c r="K38" s="44"/>
    </row>
    <row r="39" customFormat="false" ht="16.5" hidden="false" customHeight="true" outlineLevel="0" collapsed="false">
      <c r="B39" s="39"/>
      <c r="C39" s="45" t="str">
        <f aca="false">IF(B39="","",CHOOSE(WEEKDAY(B39,2),"Montag","Dienstag","Mittwoch","Donnerstag","Freitag","Samstag","Sonntag"))</f>
        <v/>
      </c>
      <c r="D39" s="41"/>
      <c r="E39" s="42"/>
      <c r="F39" s="34"/>
      <c r="G39" s="34"/>
      <c r="H39" s="34"/>
      <c r="I39" s="34"/>
      <c r="J39" s="43"/>
      <c r="K39" s="44"/>
    </row>
    <row r="40" customFormat="false" ht="16.5" hidden="false" customHeight="true" outlineLevel="0" collapsed="false">
      <c r="B40" s="39"/>
      <c r="C40" s="40" t="str">
        <f aca="false">IF(B40="","",CHOOSE(WEEKDAY(B40,2),"Montag","Dienstag","Mittwoch","Donnerstag","Freitag","Samstag","Sonntag"))</f>
        <v/>
      </c>
      <c r="D40" s="41"/>
      <c r="E40" s="42"/>
      <c r="F40" s="34"/>
      <c r="G40" s="34"/>
      <c r="H40" s="34"/>
      <c r="I40" s="34"/>
      <c r="J40" s="43"/>
      <c r="K40" s="44"/>
    </row>
    <row r="41" customFormat="false" ht="16.5" hidden="false" customHeight="true" outlineLevel="0" collapsed="false">
      <c r="B41" s="39"/>
      <c r="C41" s="45" t="str">
        <f aca="false">IF(B41="","",CHOOSE(WEEKDAY(B41,2),"Montag","Dienstag","Mittwoch","Donnerstag","Freitag","Samstag","Sonntag"))</f>
        <v/>
      </c>
      <c r="D41" s="41"/>
      <c r="E41" s="42"/>
      <c r="F41" s="34"/>
      <c r="G41" s="34"/>
      <c r="H41" s="34"/>
      <c r="I41" s="34"/>
      <c r="J41" s="43"/>
      <c r="K41" s="44"/>
    </row>
    <row r="42" customFormat="false" ht="16.5" hidden="false" customHeight="true" outlineLevel="0" collapsed="false">
      <c r="B42" s="39"/>
      <c r="C42" s="40" t="str">
        <f aca="false">IF(B42="","",CHOOSE(WEEKDAY(B42,2),"Montag","Dienstag","Mittwoch","Donnerstag","Freitag","Samstag","Sonntag"))</f>
        <v/>
      </c>
      <c r="D42" s="41"/>
      <c r="E42" s="42"/>
      <c r="F42" s="34"/>
      <c r="G42" s="34"/>
      <c r="H42" s="34"/>
      <c r="I42" s="34"/>
      <c r="J42" s="43"/>
      <c r="K42" s="44"/>
    </row>
    <row r="43" customFormat="false" ht="16.5" hidden="false" customHeight="true" outlineLevel="0" collapsed="false">
      <c r="B43" s="39"/>
      <c r="C43" s="45" t="str">
        <f aca="false">IF(B43="","",CHOOSE(WEEKDAY(B43,2),"Montag","Dienstag","Mittwoch","Donnerstag","Freitag","Samstag","Sonntag"))</f>
        <v/>
      </c>
      <c r="D43" s="41"/>
      <c r="E43" s="42"/>
      <c r="F43" s="34"/>
      <c r="G43" s="34"/>
      <c r="H43" s="34"/>
      <c r="I43" s="34"/>
      <c r="J43" s="43"/>
      <c r="K43" s="44"/>
    </row>
    <row r="44" customFormat="false" ht="16.5" hidden="false" customHeight="true" outlineLevel="0" collapsed="false">
      <c r="B44" s="39"/>
      <c r="C44" s="40" t="str">
        <f aca="false">IF(B44="","",CHOOSE(WEEKDAY(B44,2),"Montag","Dienstag","Mittwoch","Donnerstag","Freitag","Samstag","Sonntag"))</f>
        <v/>
      </c>
      <c r="D44" s="41"/>
      <c r="E44" s="42"/>
      <c r="F44" s="34"/>
      <c r="G44" s="34"/>
      <c r="H44" s="34"/>
      <c r="I44" s="34"/>
      <c r="J44" s="43"/>
      <c r="K44" s="44"/>
    </row>
    <row r="45" customFormat="false" ht="16.5" hidden="false" customHeight="true" outlineLevel="0" collapsed="false">
      <c r="B45" s="39"/>
      <c r="C45" s="45" t="str">
        <f aca="false">IF(B45="","",CHOOSE(WEEKDAY(B45,2),"Montag","Dienstag","Mittwoch","Donnerstag","Freitag","Samstag","Sonntag"))</f>
        <v/>
      </c>
      <c r="D45" s="41"/>
      <c r="E45" s="42"/>
      <c r="F45" s="34"/>
      <c r="G45" s="34"/>
      <c r="H45" s="34"/>
      <c r="I45" s="34"/>
      <c r="J45" s="43"/>
      <c r="K45" s="44"/>
    </row>
    <row r="46" customFormat="false" ht="16.5" hidden="false" customHeight="true" outlineLevel="0" collapsed="false">
      <c r="B46" s="39"/>
      <c r="C46" s="40" t="str">
        <f aca="false">IF(B46="","",CHOOSE(WEEKDAY(B46,2),"Montag","Dienstag","Mittwoch","Donnerstag","Freitag","Samstag","Sonntag"))</f>
        <v/>
      </c>
      <c r="D46" s="41"/>
      <c r="E46" s="42"/>
      <c r="F46" s="34"/>
      <c r="G46" s="34"/>
      <c r="H46" s="34"/>
      <c r="I46" s="34"/>
      <c r="J46" s="43"/>
      <c r="K46" s="44"/>
    </row>
    <row r="47" customFormat="false" ht="16.5" hidden="false" customHeight="true" outlineLevel="0" collapsed="false">
      <c r="B47" s="39"/>
      <c r="C47" s="45" t="str">
        <f aca="false">IF(B47="","",CHOOSE(WEEKDAY(B47,2),"Montag","Dienstag","Mittwoch","Donnerstag","Freitag","Samstag","Sonntag"))</f>
        <v/>
      </c>
      <c r="D47" s="41"/>
      <c r="E47" s="42"/>
      <c r="F47" s="34"/>
      <c r="G47" s="34"/>
      <c r="H47" s="34"/>
      <c r="I47" s="34"/>
      <c r="J47" s="43"/>
      <c r="K47" s="44"/>
    </row>
    <row r="48" customFormat="false" ht="16.5" hidden="false" customHeight="true" outlineLevel="0" collapsed="false">
      <c r="B48" s="39"/>
      <c r="C48" s="40" t="str">
        <f aca="false">IF(B48="","",CHOOSE(WEEKDAY(B48,2),"Montag","Dienstag","Mittwoch","Donnerstag","Freitag","Samstag","Sonntag"))</f>
        <v/>
      </c>
      <c r="D48" s="41"/>
      <c r="E48" s="42"/>
      <c r="F48" s="34"/>
      <c r="G48" s="34"/>
      <c r="H48" s="34"/>
      <c r="I48" s="34"/>
      <c r="J48" s="43"/>
      <c r="K48" s="44"/>
    </row>
    <row r="49" customFormat="false" ht="16.5" hidden="false" customHeight="true" outlineLevel="0" collapsed="false">
      <c r="B49" s="39"/>
      <c r="C49" s="45" t="str">
        <f aca="false">IF(B49="","",CHOOSE(WEEKDAY(B49,2),"Montag","Dienstag","Mittwoch","Donnerstag","Freitag","Samstag","Sonntag"))</f>
        <v/>
      </c>
      <c r="D49" s="41"/>
      <c r="E49" s="42"/>
      <c r="F49" s="34"/>
      <c r="G49" s="34"/>
      <c r="H49" s="34"/>
      <c r="I49" s="34"/>
      <c r="J49" s="43"/>
      <c r="K49" s="44"/>
    </row>
    <row r="50" customFormat="false" ht="16.5" hidden="false" customHeight="true" outlineLevel="0" collapsed="false">
      <c r="B50" s="39"/>
      <c r="C50" s="40" t="str">
        <f aca="false">IF(B50="","",CHOOSE(WEEKDAY(B50,2),"Montag","Dienstag","Mittwoch","Donnerstag","Freitag","Samstag","Sonntag"))</f>
        <v/>
      </c>
      <c r="D50" s="41"/>
      <c r="E50" s="42"/>
      <c r="F50" s="34"/>
      <c r="G50" s="34"/>
      <c r="H50" s="34"/>
      <c r="I50" s="34"/>
      <c r="J50" s="43"/>
      <c r="K50" s="44"/>
    </row>
    <row r="51" customFormat="false" ht="16.5" hidden="false" customHeight="true" outlineLevel="0" collapsed="false">
      <c r="B51" s="39"/>
      <c r="C51" s="45" t="str">
        <f aca="false">IF(B51="","",CHOOSE(WEEKDAY(B51,2),"Montag","Dienstag","Mittwoch","Donnerstag","Freitag","Samstag","Sonntag"))</f>
        <v/>
      </c>
      <c r="D51" s="41"/>
      <c r="E51" s="42"/>
      <c r="F51" s="34"/>
      <c r="G51" s="34"/>
      <c r="H51" s="34"/>
      <c r="I51" s="34"/>
      <c r="J51" s="43"/>
      <c r="K51" s="44"/>
    </row>
    <row r="52" customFormat="false" ht="16.5" hidden="false" customHeight="true" outlineLevel="0" collapsed="false">
      <c r="B52" s="39"/>
      <c r="C52" s="40" t="str">
        <f aca="false">IF(B52="","",CHOOSE(WEEKDAY(B52,2),"Montag","Dienstag","Mittwoch","Donnerstag","Freitag","Samstag","Sonntag"))</f>
        <v/>
      </c>
      <c r="D52" s="41"/>
      <c r="E52" s="42"/>
      <c r="F52" s="34"/>
      <c r="G52" s="34"/>
      <c r="H52" s="34"/>
      <c r="I52" s="34"/>
      <c r="J52" s="43"/>
      <c r="K52" s="44"/>
    </row>
    <row r="53" customFormat="false" ht="16.5" hidden="false" customHeight="true" outlineLevel="0" collapsed="false">
      <c r="B53" s="39"/>
      <c r="C53" s="45" t="str">
        <f aca="false">IF(B53="","",CHOOSE(WEEKDAY(B53,2),"Montag","Dienstag","Mittwoch","Donnerstag","Freitag","Samstag","Sonntag"))</f>
        <v/>
      </c>
      <c r="D53" s="41"/>
      <c r="E53" s="42"/>
      <c r="F53" s="34"/>
      <c r="G53" s="34"/>
      <c r="H53" s="34"/>
      <c r="I53" s="34"/>
      <c r="J53" s="43"/>
      <c r="K53" s="44"/>
    </row>
    <row r="54" customFormat="false" ht="16.5" hidden="false" customHeight="true" outlineLevel="0" collapsed="false">
      <c r="B54" s="39"/>
      <c r="C54" s="40" t="str">
        <f aca="false">IF(B54="","",CHOOSE(WEEKDAY(B54,2),"Montag","Dienstag","Mittwoch","Donnerstag","Freitag","Samstag","Sonntag"))</f>
        <v/>
      </c>
      <c r="D54" s="41"/>
      <c r="E54" s="42"/>
      <c r="F54" s="34"/>
      <c r="G54" s="34"/>
      <c r="H54" s="34"/>
      <c r="I54" s="34"/>
      <c r="J54" s="43"/>
      <c r="K54" s="44"/>
    </row>
    <row r="55" customFormat="false" ht="16.5" hidden="false" customHeight="true" outlineLevel="0" collapsed="false">
      <c r="B55" s="39"/>
      <c r="C55" s="45" t="str">
        <f aca="false">IF(B55="","",CHOOSE(WEEKDAY(B55,2),"Montag","Dienstag","Mittwoch","Donnerstag","Freitag","Samstag","Sonntag"))</f>
        <v/>
      </c>
      <c r="D55" s="41"/>
      <c r="E55" s="42"/>
      <c r="F55" s="34"/>
      <c r="G55" s="34"/>
      <c r="H55" s="34"/>
      <c r="I55" s="34"/>
      <c r="J55" s="43"/>
      <c r="K55" s="44"/>
    </row>
    <row r="56" customFormat="false" ht="16.5" hidden="false" customHeight="true" outlineLevel="0" collapsed="false">
      <c r="B56" s="39"/>
      <c r="C56" s="40" t="str">
        <f aca="false">IF(B56="","",CHOOSE(WEEKDAY(B56,2),"Montag","Dienstag","Mittwoch","Donnerstag","Freitag","Samstag","Sonntag"))</f>
        <v/>
      </c>
      <c r="D56" s="41"/>
      <c r="E56" s="42"/>
      <c r="F56" s="34"/>
      <c r="G56" s="34"/>
      <c r="H56" s="34"/>
      <c r="I56" s="34"/>
      <c r="J56" s="43"/>
      <c r="K56" s="44"/>
    </row>
    <row r="57" customFormat="false" ht="16.5" hidden="false" customHeight="true" outlineLevel="0" collapsed="false">
      <c r="B57" s="39"/>
      <c r="C57" s="45" t="str">
        <f aca="false">IF(B57="","",CHOOSE(WEEKDAY(B57,2),"Montag","Dienstag","Mittwoch","Donnerstag","Freitag","Samstag","Sonntag"))</f>
        <v/>
      </c>
      <c r="D57" s="41"/>
      <c r="E57" s="42"/>
      <c r="F57" s="34"/>
      <c r="G57" s="34"/>
      <c r="H57" s="34"/>
      <c r="I57" s="34"/>
      <c r="J57" s="43"/>
      <c r="K57" s="44"/>
    </row>
    <row r="58" customFormat="false" ht="19.5" hidden="false" customHeight="true" outlineLevel="0" collapsed="false">
      <c r="B58" s="46" t="s">
        <v>84</v>
      </c>
      <c r="C58" s="46"/>
      <c r="D58" s="46"/>
      <c r="E58" s="46"/>
      <c r="F58" s="46"/>
      <c r="G58" s="46"/>
      <c r="H58" s="46"/>
      <c r="I58" s="46"/>
      <c r="J58" s="47" t="n">
        <f aca="false">SUM(J8:J57)</f>
        <v>26</v>
      </c>
      <c r="K58" s="48"/>
    </row>
  </sheetData>
  <mergeCells count="4">
    <mergeCell ref="B2:K2"/>
    <mergeCell ref="B3:K3"/>
    <mergeCell ref="B5:K5"/>
    <mergeCell ref="B58:I58"/>
  </mergeCells>
  <conditionalFormatting sqref="I8:I57">
    <cfRule type="cellIs" priority="2" operator="equal" aboveAverage="0" equalAverage="0" bottom="0" percent="0" rank="0" text="" dxfId="5">
      <formula>"erledigt"</formula>
    </cfRule>
    <cfRule type="cellIs" priority="3" operator="equal" aboveAverage="0" equalAverage="0" bottom="0" percent="0" rank="0" text="" dxfId="4">
      <formula>"in Arbeit"</formula>
    </cfRule>
  </conditionalFormatting>
  <conditionalFormatting sqref="G8:G57">
    <cfRule type="cellIs" priority="4" operator="equal" aboveAverage="0" equalAverage="0" bottom="0" percent="0" rank="0" text="" dxfId="6">
      <formula>"Hoch"</formula>
    </cfRule>
  </conditionalFormatting>
  <conditionalFormatting sqref="B8:B57">
    <cfRule type="expression" priority="5" aboveAverage="0" equalAverage="0" bottom="0" percent="0" rank="0" text="" dxfId="6">
      <formula>AND(B8&lt;&gt;"",B8&lt;TODAY(),$I8&lt;&gt;"erledigt")</formula>
    </cfRule>
  </conditionalFormatting>
  <dataValidations count="3">
    <dataValidation allowBlank="true" errorStyle="stop" operator="between" showDropDown="false" showErrorMessage="false" showInputMessage="false" sqref="F8:F57" type="list">
      <formula1>"Termin,Aufgabe,Meeting,Deadline,Privat,Sonstiges"</formula1>
      <formula2>0</formula2>
    </dataValidation>
    <dataValidation allowBlank="true" errorStyle="stop" operator="between" showDropDown="false" showErrorMessage="false" showInputMessage="false" sqref="G8:G57" type="list">
      <formula1>"Hoch,Mittel,Niedrig"</formula1>
      <formula2>0</formula2>
    </dataValidation>
    <dataValidation allowBlank="true" errorStyle="stop" operator="between" showDropDown="false" showErrorMessage="false" showInputMessage="false" sqref="I8:I57" type="list">
      <formula1>"offen,in Arbeit,erledigt"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35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2.5"/>
  </cols>
  <sheetData>
    <row r="1" customFormat="false" ht="6" hidden="false" customHeight="true" outlineLevel="0" collapsed="false"/>
    <row r="2" customFormat="false" ht="30" hidden="false" customHeight="true" outlineLevel="0" collapsed="false">
      <c r="B2" s="37" t="s">
        <v>85</v>
      </c>
      <c r="C2" s="37"/>
    </row>
    <row r="3" customFormat="false" ht="18" hidden="false" customHeight="true" outlineLevel="0" collapsed="false">
      <c r="B3" s="3" t="s">
        <v>86</v>
      </c>
      <c r="C3" s="3"/>
    </row>
    <row r="5" customFormat="false" ht="6" hidden="false" customHeight="true" outlineLevel="0" collapsed="false"/>
    <row r="6" customFormat="false" ht="19.5" hidden="false" customHeight="true" outlineLevel="0" collapsed="false">
      <c r="B6" s="30" t="s">
        <v>87</v>
      </c>
      <c r="C6" s="30"/>
    </row>
    <row r="7" customFormat="false" ht="30" hidden="false" customHeight="true" outlineLevel="0" collapsed="false">
      <c r="B7" s="49" t="s">
        <v>88</v>
      </c>
      <c r="C7" s="50" t="s">
        <v>89</v>
      </c>
    </row>
    <row r="8" customFormat="false" ht="30" hidden="false" customHeight="true" outlineLevel="0" collapsed="false">
      <c r="B8" s="49" t="s">
        <v>90</v>
      </c>
      <c r="C8" s="50" t="s">
        <v>91</v>
      </c>
    </row>
    <row r="9" customFormat="false" ht="30" hidden="false" customHeight="true" outlineLevel="0" collapsed="false">
      <c r="B9" s="49" t="s">
        <v>92</v>
      </c>
      <c r="C9" s="50" t="s">
        <v>93</v>
      </c>
    </row>
    <row r="10" customFormat="false" ht="30" hidden="false" customHeight="true" outlineLevel="0" collapsed="false">
      <c r="B10" s="49" t="s">
        <v>94</v>
      </c>
      <c r="C10" s="50" t="s">
        <v>95</v>
      </c>
    </row>
    <row r="11" customFormat="false" ht="6" hidden="false" customHeight="true" outlineLevel="0" collapsed="false"/>
    <row r="12" customFormat="false" ht="19.5" hidden="false" customHeight="true" outlineLevel="0" collapsed="false">
      <c r="B12" s="30" t="s">
        <v>96</v>
      </c>
      <c r="C12" s="30"/>
    </row>
    <row r="13" customFormat="false" ht="30" hidden="false" customHeight="true" outlineLevel="0" collapsed="false">
      <c r="B13" s="51" t="s">
        <v>97</v>
      </c>
      <c r="C13" s="50" t="s">
        <v>98</v>
      </c>
    </row>
    <row r="14" customFormat="false" ht="30" hidden="false" customHeight="true" outlineLevel="0" collapsed="false">
      <c r="B14" s="52" t="s">
        <v>99</v>
      </c>
      <c r="C14" s="50" t="s">
        <v>100</v>
      </c>
    </row>
    <row r="15" customFormat="false" ht="30" hidden="false" customHeight="true" outlineLevel="0" collapsed="false">
      <c r="B15" s="53" t="s">
        <v>101</v>
      </c>
      <c r="C15" s="50" t="s">
        <v>102</v>
      </c>
    </row>
    <row r="16" customFormat="false" ht="30" hidden="false" customHeight="true" outlineLevel="0" collapsed="false">
      <c r="B16" s="54" t="s">
        <v>103</v>
      </c>
      <c r="C16" s="50" t="s">
        <v>104</v>
      </c>
    </row>
    <row r="17" customFormat="false" ht="30" hidden="false" customHeight="true" outlineLevel="0" collapsed="false">
      <c r="B17" s="55" t="s">
        <v>105</v>
      </c>
      <c r="C17" s="50" t="s">
        <v>106</v>
      </c>
    </row>
    <row r="18" customFormat="false" ht="30" hidden="false" customHeight="true" outlineLevel="0" collapsed="false">
      <c r="B18" s="56" t="s">
        <v>107</v>
      </c>
      <c r="C18" s="50" t="s">
        <v>108</v>
      </c>
    </row>
    <row r="19" customFormat="false" ht="30" hidden="false" customHeight="true" outlineLevel="0" collapsed="false">
      <c r="B19" s="57" t="s">
        <v>109</v>
      </c>
      <c r="C19" s="50" t="s">
        <v>110</v>
      </c>
    </row>
    <row r="20" customFormat="false" ht="30" hidden="false" customHeight="true" outlineLevel="0" collapsed="false">
      <c r="B20" s="58" t="s">
        <v>111</v>
      </c>
      <c r="C20" s="50" t="s">
        <v>112</v>
      </c>
    </row>
    <row r="21" customFormat="false" ht="6" hidden="false" customHeight="true" outlineLevel="0" collapsed="false"/>
    <row r="22" customFormat="false" ht="19.5" hidden="false" customHeight="true" outlineLevel="0" collapsed="false">
      <c r="B22" s="30" t="s">
        <v>113</v>
      </c>
      <c r="C22" s="30"/>
    </row>
    <row r="23" customFormat="false" ht="30" hidden="false" customHeight="true" outlineLevel="0" collapsed="false">
      <c r="B23" s="49" t="s">
        <v>4</v>
      </c>
      <c r="C23" s="50" t="s">
        <v>114</v>
      </c>
    </row>
    <row r="24" customFormat="false" ht="30" hidden="false" customHeight="true" outlineLevel="0" collapsed="false">
      <c r="B24" s="49" t="s">
        <v>115</v>
      </c>
      <c r="C24" s="50" t="s">
        <v>116</v>
      </c>
    </row>
    <row r="25" customFormat="false" ht="30" hidden="false" customHeight="true" outlineLevel="0" collapsed="false">
      <c r="B25" s="49" t="s">
        <v>8</v>
      </c>
      <c r="C25" s="50" t="s">
        <v>117</v>
      </c>
    </row>
    <row r="26" customFormat="false" ht="30" hidden="false" customHeight="true" outlineLevel="0" collapsed="false">
      <c r="B26" s="49" t="s">
        <v>9</v>
      </c>
      <c r="C26" s="50" t="s">
        <v>118</v>
      </c>
    </row>
    <row r="27" customFormat="false" ht="30" hidden="false" customHeight="true" outlineLevel="0" collapsed="false">
      <c r="B27" s="49" t="s">
        <v>10</v>
      </c>
      <c r="C27" s="50" t="s">
        <v>119</v>
      </c>
    </row>
    <row r="28" customFormat="false" ht="6" hidden="false" customHeight="true" outlineLevel="0" collapsed="false"/>
    <row r="29" customFormat="false" ht="19.5" hidden="false" customHeight="true" outlineLevel="0" collapsed="false">
      <c r="B29" s="30" t="s">
        <v>120</v>
      </c>
      <c r="C29" s="30"/>
    </row>
    <row r="30" customFormat="false" ht="30" hidden="false" customHeight="true" outlineLevel="0" collapsed="false">
      <c r="B30" s="49" t="s">
        <v>121</v>
      </c>
      <c r="C30" s="50" t="s">
        <v>122</v>
      </c>
    </row>
    <row r="31" customFormat="false" ht="30" hidden="false" customHeight="true" outlineLevel="0" collapsed="false">
      <c r="B31" s="49" t="s">
        <v>123</v>
      </c>
      <c r="C31" s="50" t="s">
        <v>124</v>
      </c>
    </row>
    <row r="32" customFormat="false" ht="30" hidden="false" customHeight="true" outlineLevel="0" collapsed="false">
      <c r="B32" s="49" t="s">
        <v>125</v>
      </c>
      <c r="C32" s="50" t="s">
        <v>126</v>
      </c>
    </row>
    <row r="33" customFormat="false" ht="30" hidden="false" customHeight="true" outlineLevel="0" collapsed="false">
      <c r="B33" s="49" t="s">
        <v>127</v>
      </c>
      <c r="C33" s="50" t="s">
        <v>128</v>
      </c>
    </row>
    <row r="35" customFormat="false" ht="33.75" hidden="false" customHeight="true" outlineLevel="0" collapsed="false">
      <c r="B35" s="59" t="s">
        <v>129</v>
      </c>
      <c r="C35" s="59"/>
    </row>
  </sheetData>
  <mergeCells count="7">
    <mergeCell ref="B2:C2"/>
    <mergeCell ref="B3:C3"/>
    <mergeCell ref="B6:C6"/>
    <mergeCell ref="B12:C12"/>
    <mergeCell ref="B22:C22"/>
    <mergeCell ref="B29:C29"/>
    <mergeCell ref="B35:C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2026-09-04T05:17:03Z</dcterms:created>
  <dc:creator>openpyxl</dc:creator>
  <dc:description/>
  <dc:language>en-US</dc:language>
  <cp:lastModifiedBy/>
  <dcterms:modified xsi:type="dcterms:W3CDTF">2026-09-04T05:17:03Z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