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natsübersicht" sheetId="1" state="visible" r:id="rId3"/>
    <sheet name="Aufgabenliste" sheetId="2" state="visible" r:id="rId4"/>
    <sheet name="Auswertung" sheetId="3" state="visible" r:id="rId5"/>
    <sheet name="Monatsnotize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<sst xmlns="http://schemas.openxmlformats.org/spreadsheetml/2006/main" count="412" uniqueCount="214">
  <si>
    <t xml:space="preserve">MONATSPLAN</t>
  </si>
  <si>
    <t xml:space="preserve">Monat:</t>
  </si>
  <si>
    <t xml:space="preserve">Oktober 2026</t>
  </si>
  <si>
    <t xml:space="preserve">Team / Abteilung:</t>
  </si>
  <si>
    <t xml:space="preserve">Projektmanagement</t>
  </si>
  <si>
    <t xml:space="preserve">KW</t>
  </si>
  <si>
    <t xml:space="preserve">Datum</t>
  </si>
  <si>
    <t xml:space="preserve">Wochentag</t>
  </si>
  <si>
    <t xml:space="preserve">Aufgabe / Termin</t>
  </si>
  <si>
    <t xml:space="preserve">Kategorie</t>
  </si>
  <si>
    <t xml:space="preserve">Verantwortlich</t>
  </si>
  <si>
    <t xml:space="preserve">Status</t>
  </si>
  <si>
    <t xml:space="preserve">Priorität</t>
  </si>
  <si>
    <t xml:space="preserve">Notiz / Kommentar</t>
  </si>
  <si>
    <t xml:space="preserve">KW 40</t>
  </si>
  <si>
    <t xml:space="preserve">01.10.2026</t>
  </si>
  <si>
    <t xml:space="preserve">Do</t>
  </si>
  <si>
    <t xml:space="preserve">Monatsauftakt-Meeting</t>
  </si>
  <si>
    <t xml:space="preserve">Meeting</t>
  </si>
  <si>
    <t xml:space="preserve">M. Brandt</t>
  </si>
  <si>
    <t xml:space="preserve">Erledigt</t>
  </si>
  <si>
    <t xml:space="preserve">Hoch</t>
  </si>
  <si>
    <t xml:space="preserve">Agenda vorab verteilen</t>
  </si>
  <si>
    <t xml:space="preserve">02.10.2026</t>
  </si>
  <si>
    <t xml:space="preserve">Fr</t>
  </si>
  <si>
    <t xml:space="preserve">03.10.2026</t>
  </si>
  <si>
    <t xml:space="preserve">Sa</t>
  </si>
  <si>
    <t xml:space="preserve">Tag der Deutschen Einheit</t>
  </si>
  <si>
    <t xml:space="preserve">Feiertag</t>
  </si>
  <si>
    <t xml:space="preserve">—</t>
  </si>
  <si>
    <t xml:space="preserve">Gesetzlicher Feiertag</t>
  </si>
  <si>
    <t xml:space="preserve">04.10.2026</t>
  </si>
  <si>
    <t xml:space="preserve">So</t>
  </si>
  <si>
    <t xml:space="preserve">KW 41</t>
  </si>
  <si>
    <t xml:space="preserve">05.10.2026</t>
  </si>
  <si>
    <t xml:space="preserve">Mo</t>
  </si>
  <si>
    <t xml:space="preserve">Angebotserstellung Kunde A</t>
  </si>
  <si>
    <t xml:space="preserve">Vertrieb</t>
  </si>
  <si>
    <t xml:space="preserve">S. Neumann</t>
  </si>
  <si>
    <t xml:space="preserve">In Bearbeitung</t>
  </si>
  <si>
    <t xml:space="preserve">Abgabefrist: 09.10.</t>
  </si>
  <si>
    <t xml:space="preserve">06.10.2026</t>
  </si>
  <si>
    <t xml:space="preserve">Di</t>
  </si>
  <si>
    <t xml:space="preserve">07.10.2026</t>
  </si>
  <si>
    <t xml:space="preserve">Mi</t>
  </si>
  <si>
    <t xml:space="preserve">Teamtraining: Excel Grundlagen</t>
  </si>
  <si>
    <t xml:space="preserve">Schulung</t>
  </si>
  <si>
    <t xml:space="preserve">HR-Abt.</t>
  </si>
  <si>
    <t xml:space="preserve">Mittel</t>
  </si>
  <si>
    <t xml:space="preserve">Raum 2.04 – 16 Teiln.</t>
  </si>
  <si>
    <t xml:space="preserve">08.10.2026</t>
  </si>
  <si>
    <t xml:space="preserve">Budgetprognose Q4 abstimmen</t>
  </si>
  <si>
    <t xml:space="preserve">Finanzen</t>
  </si>
  <si>
    <t xml:space="preserve">K. Hoffmann</t>
  </si>
  <si>
    <t xml:space="preserve">Mit CFO besprechen</t>
  </si>
  <si>
    <t xml:space="preserve">09.10.2026</t>
  </si>
  <si>
    <t xml:space="preserve">10.10.2026</t>
  </si>
  <si>
    <t xml:space="preserve">11.10.2026</t>
  </si>
  <si>
    <t xml:space="preserve">KW 42</t>
  </si>
  <si>
    <t xml:space="preserve">12.10.2026</t>
  </si>
  <si>
    <t xml:space="preserve">Projektreview Phase II</t>
  </si>
  <si>
    <t xml:space="preserve">Projekt</t>
  </si>
  <si>
    <t xml:space="preserve">Offen</t>
  </si>
  <si>
    <t xml:space="preserve">Präsentation vorbereiten</t>
  </si>
  <si>
    <t xml:space="preserve">13.10.2026</t>
  </si>
  <si>
    <t xml:space="preserve">14.10.2026</t>
  </si>
  <si>
    <t xml:space="preserve">Newsletter Oktober versenden</t>
  </si>
  <si>
    <t xml:space="preserve">Marketing</t>
  </si>
  <si>
    <t xml:space="preserve">L. Schulze</t>
  </si>
  <si>
    <t xml:space="preserve">Verteiler: 820 Empfänger</t>
  </si>
  <si>
    <t xml:space="preserve">15.10.2026</t>
  </si>
  <si>
    <t xml:space="preserve">Lieferantengespräch – Logistik</t>
  </si>
  <si>
    <t xml:space="preserve">Einkauf</t>
  </si>
  <si>
    <t xml:space="preserve">T. Braun</t>
  </si>
  <si>
    <t xml:space="preserve">Termin 10:00 Uhr</t>
  </si>
  <si>
    <t xml:space="preserve">16.10.2026</t>
  </si>
  <si>
    <t xml:space="preserve">17.10.2026</t>
  </si>
  <si>
    <t xml:space="preserve">18.10.2026</t>
  </si>
  <si>
    <t xml:space="preserve">KW 43</t>
  </si>
  <si>
    <t xml:space="preserve">19.10.2026</t>
  </si>
  <si>
    <t xml:space="preserve">Monatsbericht Oktober erstellen</t>
  </si>
  <si>
    <t xml:space="preserve">Reporting</t>
  </si>
  <si>
    <t xml:space="preserve">Deadline: 23.10.</t>
  </si>
  <si>
    <t xml:space="preserve">20.10.2026</t>
  </si>
  <si>
    <t xml:space="preserve">21.10.2026</t>
  </si>
  <si>
    <t xml:space="preserve">Personalgespräch – Jahresziele</t>
  </si>
  <si>
    <t xml:space="preserve">Personal</t>
  </si>
  <si>
    <t xml:space="preserve">Raum 3.01</t>
  </si>
  <si>
    <t xml:space="preserve">22.10.2026</t>
  </si>
  <si>
    <t xml:space="preserve">Webseitenrelaunch – Abnahme</t>
  </si>
  <si>
    <t xml:space="preserve">Agentur: Mustermann GmbH</t>
  </si>
  <si>
    <t xml:space="preserve">23.10.2026</t>
  </si>
  <si>
    <t xml:space="preserve">24.10.2026</t>
  </si>
  <si>
    <t xml:space="preserve">25.10.2026</t>
  </si>
  <si>
    <t xml:space="preserve">KW 44</t>
  </si>
  <si>
    <t xml:space="preserve">26.10.2026</t>
  </si>
  <si>
    <t xml:space="preserve">IT-Update Server geplant</t>
  </si>
  <si>
    <t xml:space="preserve">IT</t>
  </si>
  <si>
    <t xml:space="preserve">P. Koch</t>
  </si>
  <si>
    <t xml:space="preserve">Wartungsfenster: 20:00–23:00</t>
  </si>
  <si>
    <t xml:space="preserve">27.10.2026</t>
  </si>
  <si>
    <t xml:space="preserve">28.10.2026</t>
  </si>
  <si>
    <t xml:space="preserve">Quartals-KPI-Review</t>
  </si>
  <si>
    <t xml:space="preserve">Controlling</t>
  </si>
  <si>
    <t xml:space="preserve">Board-Präsentation 14:00</t>
  </si>
  <si>
    <t xml:space="preserve">29.10.2026</t>
  </si>
  <si>
    <t xml:space="preserve">Monatsabschluss vorbereiten</t>
  </si>
  <si>
    <t xml:space="preserve">Unterlagen bis 31.10.</t>
  </si>
  <si>
    <t xml:space="preserve">30.10.2026</t>
  </si>
  <si>
    <t xml:space="preserve">31.10.2026</t>
  </si>
  <si>
    <t xml:space="preserve">Rechnungsversand Oktober</t>
  </si>
  <si>
    <t xml:space="preserve">LEGENDE</t>
  </si>
  <si>
    <t xml:space="preserve">  Erledigt</t>
  </si>
  <si>
    <t xml:space="preserve">  In Bearbeitung</t>
  </si>
  <si>
    <t xml:space="preserve">  Offen / Überfällig</t>
  </si>
  <si>
    <t xml:space="preserve">  Wochenende</t>
  </si>
  <si>
    <t xml:space="preserve">  Feiertag</t>
  </si>
  <si>
    <t xml:space="preserve">AUFGABENLISTE — OKTOBER 2026</t>
  </si>
  <si>
    <t xml:space="preserve">Gesamt:</t>
  </si>
  <si>
    <t xml:space="preserve">Erledigt:</t>
  </si>
  <si>
    <t xml:space="preserve">In Bearb.:</t>
  </si>
  <si>
    <t xml:space="preserve">Offen:</t>
  </si>
  <si>
    <t xml:space="preserve">Geplant (h):</t>
  </si>
  <si>
    <t xml:space="preserve">Kosten (€):</t>
  </si>
  <si>
    <t xml:space="preserve">#</t>
  </si>
  <si>
    <t xml:space="preserve">Aufgabe / Titel</t>
  </si>
  <si>
    <t xml:space="preserve">Zuständig</t>
  </si>
  <si>
    <t xml:space="preserve">Fällig am</t>
  </si>
  <si>
    <t xml:space="preserve">Std. geplant</t>
  </si>
  <si>
    <t xml:space="preserve">Std. ist</t>
  </si>
  <si>
    <t xml:space="preserve">Kosten (€)</t>
  </si>
  <si>
    <t xml:space="preserve">Fortschritt %</t>
  </si>
  <si>
    <t xml:space="preserve">Anmerkung</t>
  </si>
  <si>
    <t xml:space="preserve">Monatsauftakt-Meeting vorbereiten</t>
  </si>
  <si>
    <t xml:space="preserve">Agenda + Protokoll</t>
  </si>
  <si>
    <t xml:space="preserve">Quartalsplanung Q4 intern abstimmen</t>
  </si>
  <si>
    <t xml:space="preserve">Planung</t>
  </si>
  <si>
    <t xml:space="preserve">Protokoll abgelegt</t>
  </si>
  <si>
    <t xml:space="preserve">Finale Version ausstehend</t>
  </si>
  <si>
    <t xml:space="preserve">Teamschulung: Projekttools</t>
  </si>
  <si>
    <t xml:space="preserve">16 Teilnehmer, positives Feedback</t>
  </si>
  <si>
    <t xml:space="preserve">Budgetprognose Q4</t>
  </si>
  <si>
    <t xml:space="preserve">Abstimmung CFO erforderlich</t>
  </si>
  <si>
    <t xml:space="preserve">Lieferantenanfrage – neues Material</t>
  </si>
  <si>
    <t xml:space="preserve">3 Angebote einzuholen</t>
  </si>
  <si>
    <t xml:space="preserve">Präsentation erstellen</t>
  </si>
  <si>
    <t xml:space="preserve">Newsletter Oktober finalisieren</t>
  </si>
  <si>
    <t xml:space="preserve">820 Empfänger, Öffnungsrate 38%</t>
  </si>
  <si>
    <t xml:space="preserve">Lieferantengespräch – Logistikpartner</t>
  </si>
  <si>
    <t xml:space="preserve">Neuer Rahmenvertrag besprochen</t>
  </si>
  <si>
    <t xml:space="preserve">Risikobewertung Projekt B</t>
  </si>
  <si>
    <t xml:space="preserve">FMEA-Methode anwenden</t>
  </si>
  <si>
    <t xml:space="preserve">Deadline: 23.10.2026</t>
  </si>
  <si>
    <t xml:space="preserve">Personalgespräche – Jahresgespräche</t>
  </si>
  <si>
    <t xml:space="preserve">6 Gespräche geplant</t>
  </si>
  <si>
    <t xml:space="preserve">Agenturfreigabe erforderlich</t>
  </si>
  <si>
    <t xml:space="preserve">IT-Wartung: Server-Update</t>
  </si>
  <si>
    <t xml:space="preserve">Wartungsfenster 20:00–23:00</t>
  </si>
  <si>
    <t xml:space="preserve">Quartals-KPI-Review – Board</t>
  </si>
  <si>
    <t xml:space="preserve">Folien bis 27.10. fertig</t>
  </si>
  <si>
    <t xml:space="preserve">Belege bis 30.10. einreichen</t>
  </si>
  <si>
    <t xml:space="preserve">Lieferantenbewertung Q3 abschließen</t>
  </si>
  <si>
    <t xml:space="preserve">Scorecard-Vorlage nutzen</t>
  </si>
  <si>
    <t xml:space="preserve">15 Rechnungen</t>
  </si>
  <si>
    <t xml:space="preserve">SUMMEN</t>
  </si>
  <si>
    <t xml:space="preserve">MONATSAUSWERTUNG — OKTOBER 2026</t>
  </si>
  <si>
    <t xml:space="preserve">STATUS-ÜBERSICHT</t>
  </si>
  <si>
    <t xml:space="preserve">STUNDENÜBERSICHT</t>
  </si>
  <si>
    <t xml:space="preserve">KOSTENÜBERSICHT</t>
  </si>
  <si>
    <t xml:space="preserve">Gesamtaufgaben</t>
  </si>
  <si>
    <t xml:space="preserve">Geplante Stunden</t>
  </si>
  <si>
    <t xml:space="preserve">Gesamtkosten (€)</t>
  </si>
  <si>
    <t xml:space="preserve">✔ Erledigt</t>
  </si>
  <si>
    <t xml:space="preserve">Ist-Stunden</t>
  </si>
  <si>
    <t xml:space="preserve">⟳ In Bearbeitung</t>
  </si>
  <si>
    <t xml:space="preserve">Differenz (Std.)</t>
  </si>
  <si>
    <t xml:space="preserve">○ Offen</t>
  </si>
  <si>
    <t xml:space="preserve">Ø Std. je Aufgabe</t>
  </si>
  <si>
    <t xml:space="preserve">Erledigungsquote</t>
  </si>
  <si>
    <t xml:space="preserve">Auslastung</t>
  </si>
  <si>
    <t xml:space="preserve">Sonstige</t>
  </si>
  <si>
    <t xml:space="preserve">AUFGABEN NACH KATEGORIE</t>
  </si>
  <si>
    <t xml:space="preserve">AUFGABEN JE ZUSTÄNDIGER PERSON</t>
  </si>
  <si>
    <t xml:space="preserve">MONATSFORTSCHRITT</t>
  </si>
  <si>
    <t xml:space="preserve">Abgeschlossen</t>
  </si>
  <si>
    <t xml:space="preserve">Noch offen</t>
  </si>
  <si>
    <t xml:space="preserve">Stunden-Auslastung</t>
  </si>
  <si>
    <t xml:space="preserve">Ø Fortschritt aller</t>
  </si>
  <si>
    <t xml:space="preserve">ℹ  Alle Kennzahlen werden automatisch aus der Aufgabenliste berechnet. Eingaben bitte nur dort vornehmen.</t>
  </si>
  <si>
    <t xml:space="preserve">MONATSNOTIZEN &amp; ZIELE — OKTOBER 2026</t>
  </si>
  <si>
    <t xml:space="preserve">MONATSZIELE</t>
  </si>
  <si>
    <t xml:space="preserve">WICHTIGE TERMINE IM ÜBERBLICK</t>
  </si>
  <si>
    <t xml:space="preserve">Ziel / Maßnahme</t>
  </si>
  <si>
    <t xml:space="preserve">Erreichungsstatus</t>
  </si>
  <si>
    <t xml:space="preserve">Beschreibung</t>
  </si>
  <si>
    <t xml:space="preserve">Umsatz Oktober: 85.000 € erreichen</t>
  </si>
  <si>
    <t xml:space="preserve">Monatsstart – Meeting Kick-off</t>
  </si>
  <si>
    <t xml:space="preserve">3 neue Kundenangebote versenden</t>
  </si>
  <si>
    <t xml:space="preserve">Feiertag: Tag der Deutschen Einheit</t>
  </si>
  <si>
    <t xml:space="preserve">Teamschulung erfolgreich abschließen</t>
  </si>
  <si>
    <t xml:space="preserve">Abgabefrist: Angebot Kunde A</t>
  </si>
  <si>
    <t xml:space="preserve">Monatsabschluss bis 31.10. abgeben</t>
  </si>
  <si>
    <t xml:space="preserve">Webseitenrelaunch freigeben</t>
  </si>
  <si>
    <t xml:space="preserve">Newsletter-Versand</t>
  </si>
  <si>
    <t xml:space="preserve">Q4-Budget final abstimmen</t>
  </si>
  <si>
    <t xml:space="preserve">Deadline: Monatsbericht</t>
  </si>
  <si>
    <t xml:space="preserve">Zeitumstellung (Winterzeit)</t>
  </si>
  <si>
    <t xml:space="preserve">Board-Meeting: KPI-Review Q3</t>
  </si>
  <si>
    <t xml:space="preserve">Monatsabschluss &amp; Rechnungsversand</t>
  </si>
  <si>
    <t xml:space="preserve">FREIE NOTIZEN / MONATSREFLEXION</t>
  </si>
  <si>
    <t xml:space="preserve">Was lief diesen Monat besonders gut?</t>
  </si>
  <si>
    <t xml:space="preserve">Was möchten wir im nächsten Monat verbessern?</t>
  </si>
  <si>
    <t xml:space="preserve">Offene Punkte / Übertrag auf November:</t>
  </si>
  <si>
    <t xml:space="preserve">Sonstiges: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</si>
</sst>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0.0"/>
    <numFmt numFmtId="167" formatCode="#,##0.00&quot; €&quot;"/>
    <numFmt numFmtId="168" formatCode="0\%"/>
    <numFmt numFmtId="169" formatCode="0.0%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C49A2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4"/>
      <color rgb="FF1B3A4B"/>
      <name val="Calibri"/>
      <family val="0"/>
      <charset val="1"/>
    </font>
    <font>
      <b val="true"/>
      <sz val="12"/>
      <color rgb="FF1B3A4B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9"/>
      <color rgb="FF1B3A4B"/>
      <name val="Calibri"/>
      <family val="0"/>
      <charset val="1"/>
    </font>
    <font>
      <sz val="9"/>
      <color rgb="FF3D5A6B"/>
      <name val="Calibri"/>
      <family val="0"/>
      <charset val="1"/>
    </font>
    <font>
      <sz val="9"/>
      <color rgb="FF1B3A4B"/>
      <name val="Calibri"/>
      <family val="0"/>
      <charset val="1"/>
    </font>
    <font>
      <b val="true"/>
      <sz val="9"/>
      <color rgb="FF2D6A2D"/>
      <name val="Calibri"/>
      <family val="0"/>
      <charset val="1"/>
    </font>
    <font>
      <b val="true"/>
      <sz val="9"/>
      <color rgb="FF8B1A1A"/>
      <name val="Calibri"/>
      <family val="0"/>
      <charset val="1"/>
    </font>
    <font>
      <i val="true"/>
      <sz val="8"/>
      <color rgb="FF3D5A6B"/>
      <name val="Calibri"/>
      <family val="0"/>
      <charset val="1"/>
    </font>
    <font>
      <b val="true"/>
      <sz val="9"/>
      <color rgb="FFC49A2A"/>
      <name val="Calibri"/>
      <family val="0"/>
      <charset val="1"/>
    </font>
    <font>
      <b val="true"/>
      <sz val="9"/>
      <color rgb="FF7D5A00"/>
      <name val="Calibri"/>
      <family val="0"/>
      <charset val="1"/>
    </font>
    <font>
      <sz val="9"/>
      <color rgb="FF7D5A00"/>
      <name val="Calibri"/>
      <family val="0"/>
      <charset val="1"/>
    </font>
    <font>
      <b val="true"/>
      <sz val="8"/>
      <color rgb="FF1B3A4B"/>
      <name val="Calibri"/>
      <family val="0"/>
      <charset val="1"/>
    </font>
    <font>
      <b val="true"/>
      <sz val="18"/>
      <color rgb="FFC49A2A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1"/>
      <color rgb="FF1B3A4B"/>
      <name val="Calibri"/>
      <family val="0"/>
      <charset val="1"/>
    </font>
    <font>
      <b val="true"/>
      <sz val="20"/>
      <color rgb="FFC49A2A"/>
      <name val="Calibri"/>
      <family val="0"/>
      <charset val="1"/>
    </font>
    <font>
      <b val="true"/>
      <sz val="10"/>
      <color rgb="FF1B3A4B"/>
      <name val="Calibri"/>
      <family val="0"/>
      <charset val="1"/>
    </font>
    <font>
      <b val="true"/>
      <sz val="10"/>
      <color rgb="FFC49A2A"/>
      <name val="Calibri"/>
      <family val="0"/>
      <charset val="1"/>
    </font>
    <font>
      <b val="true"/>
      <sz val="11"/>
      <color rgb="FFFFFFFF"/>
      <name val="Calibri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1B3A4B"/>
        <bgColor rgb="FF003366"/>
      </patternFill>
    </fill>
    <fill>
      <patternFill patternType="solid">
        <fgColor rgb="FFC49A2A"/>
        <bgColor rgb="FF969696"/>
      </patternFill>
    </fill>
    <fill>
      <patternFill patternType="solid">
        <fgColor rgb="FF2D5F78"/>
        <bgColor rgb="FF3D5A6B"/>
      </patternFill>
    </fill>
    <fill>
      <patternFill patternType="solid">
        <fgColor rgb="FFF5E6C0"/>
        <bgColor rgb="FFFFF3CD"/>
      </patternFill>
    </fill>
    <fill>
      <patternFill patternType="solid">
        <fgColor rgb="FFD6EAD4"/>
        <bgColor rgb="FFD4EDDA"/>
      </patternFill>
    </fill>
    <fill>
      <patternFill patternType="solid">
        <fgColor rgb="FFFFFFFF"/>
        <bgColor rgb="FFF0F5F8"/>
      </patternFill>
    </fill>
    <fill>
      <patternFill patternType="solid">
        <fgColor rgb="FFD4EDDA"/>
        <bgColor rgb="FFD6EAD4"/>
      </patternFill>
    </fill>
    <fill>
      <patternFill patternType="solid">
        <fgColor rgb="FFE8D5B7"/>
        <bgColor rgb="FFF8D7DA"/>
      </patternFill>
    </fill>
    <fill>
      <patternFill patternType="solid">
        <fgColor rgb="FFFFF3CD"/>
        <bgColor rgb="FFF5E6C0"/>
      </patternFill>
    </fill>
    <fill>
      <patternFill patternType="solid">
        <fgColor rgb="FFF0F5F8"/>
        <bgColor rgb="FFEDF2F4"/>
      </patternFill>
    </fill>
    <fill>
      <patternFill patternType="solid">
        <fgColor rgb="FFF8D7DA"/>
        <bgColor rgb="FFF5E6C0"/>
      </patternFill>
    </fill>
    <fill>
      <patternFill patternType="solid">
        <fgColor rgb="FFEDF2F4"/>
        <bgColor rgb="FFF0F5F8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2D5F78"/>
      </left>
      <right style="thin">
        <color rgb="FF2D5F78"/>
      </right>
      <top style="thin">
        <color rgb="FF2D5F78"/>
      </top>
      <bottom style="thin">
        <color rgb="FF2D5F78"/>
      </bottom>
      <diagonal/>
    </border>
    <border diagonalUp="false" diagonalDown="false">
      <left style="thin">
        <color rgb="FFBFD1DC"/>
      </left>
      <right style="thin">
        <color rgb="FFBFD1DC"/>
      </right>
      <top style="thin">
        <color rgb="FFBFD1DC"/>
      </top>
      <bottom style="thin">
        <color rgb="FFBFD1DC"/>
      </bottom>
      <diagonal/>
    </border>
    <border diagonalUp="false" diagonalDown="false">
      <left style="thin">
        <color rgb="FF1B3A4B"/>
      </left>
      <right style="thin">
        <color rgb="FF1B3A4B"/>
      </right>
      <top style="thin">
        <color rgb="FF1B3A4B"/>
      </top>
      <bottom style="thin">
        <color rgb="FF1B3A4B"/>
      </bottom>
      <diagonal/>
    </border>
    <border diagonalUp="false" diagonalDown="false">
      <left style="thin">
        <color rgb="FFC49A2A"/>
      </left>
      <right style="thin">
        <color rgb="FFC49A2A"/>
      </right>
      <top style="thin">
        <color rgb="FFC49A2A"/>
      </top>
      <bottom style="thin">
        <color rgb="FFC49A2A"/>
      </bottom>
      <diagonal/>
    </border>
    <border diagonalUp="false" diagonalDown="false">
      <left style="thin">
        <color rgb="FF1B3A4B"/>
      </left>
      <right/>
      <top style="thin">
        <color rgb="FF1B3A4B"/>
      </top>
      <bottom style="thin">
        <color rgb="FF1B3A4B"/>
      </bottom>
      <diagonal/>
    </border>
    <border diagonalUp="false" diagonalDown="false">
      <left style="thin">
        <color rgb="FFBFD1DC"/>
      </left>
      <right/>
      <top style="thin">
        <color rgb="FFBFD1DC"/>
      </top>
      <bottom style="thin">
        <color rgb="FFBFD1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1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9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1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6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11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3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3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3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3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3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1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13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D6A2D"/>
      <rgbColor rgb="FF000080"/>
      <rgbColor rgb="FF7D5A00"/>
      <rgbColor rgb="FF800080"/>
      <rgbColor rgb="FF2D5F78"/>
      <rgbColor rgb="FFD6EAD4"/>
      <rgbColor rgb="FF808080"/>
      <rgbColor rgb="FF9999FF"/>
      <rgbColor rgb="FF993366"/>
      <rgbColor rgb="FFFFF3CD"/>
      <rgbColor rgb="FFEDF2F4"/>
      <rgbColor rgb="FF660066"/>
      <rgbColor rgb="FFFF8080"/>
      <rgbColor rgb="FF0066CC"/>
      <rgbColor rgb="FFBFD1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5F8"/>
      <rgbColor rgb="FFD4EDDA"/>
      <rgbColor rgb="FFF5E6C0"/>
      <rgbColor rgb="FF99CCFF"/>
      <rgbColor rgb="FFF8D7DA"/>
      <rgbColor rgb="FFCC99FF"/>
      <rgbColor rgb="FFE8D5B7"/>
      <rgbColor rgb="FF3366FF"/>
      <rgbColor rgb="FF33CCCC"/>
      <rgbColor rgb="FF99CC00"/>
      <rgbColor rgb="FFFFCC00"/>
      <rgbColor rgb="FFC49A2A"/>
      <rgbColor rgb="FFFF6600"/>
      <rgbColor rgb="FF3D5A6B"/>
      <rgbColor rgb="FF969696"/>
      <rgbColor rgb="FF003366"/>
      <rgbColor rgb="FF339966"/>
      <rgbColor rgb="FF003300"/>
      <rgbColor rgb="FF333300"/>
      <rgbColor rgb="FF8B1A1A"/>
      <rgbColor rgb="FF993366"/>
      <rgbColor rgb="FF333399"/>
      <rgbColor rgb="FF1B3A4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49A2A"/>
    <pageSetUpPr fitToPage="false"/>
  </sheetPr>
  <dimension ref="A1:I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28"/>
    <col collapsed="false" customWidth="true" hidden="false" outlineLevel="0" max="5" min="5" style="0" width="22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0"/>
    <col collapsed="false" customWidth="true" hidden="false" outlineLevel="0" max="9" min="9" style="0" width="26"/>
  </cols>
  <sheetData>
    <row r="1" customFormat="false" ht="49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8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25.5" hidden="false" customHeight="true" outlineLevel="0" collapsed="false">
      <c r="A3" s="3" t="s">
        <v>1</v>
      </c>
      <c r="B3" s="3"/>
      <c r="C3" s="3"/>
      <c r="D3" s="4" t="s">
        <v>2</v>
      </c>
      <c r="E3" s="4"/>
      <c r="F3" s="5" t="s">
        <v>3</v>
      </c>
      <c r="G3" s="6" t="s">
        <v>4</v>
      </c>
      <c r="H3" s="6"/>
      <c r="I3" s="6"/>
    </row>
    <row r="4" customFormat="false" ht="18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</row>
    <row r="5" customFormat="false" ht="30" hidden="false" customHeight="true" outlineLevel="0" collapsed="false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</row>
    <row r="6" customFormat="false" ht="19.5" hidden="false" customHeight="true" outlineLevel="0" collapsed="false">
      <c r="A6" s="9" t="s">
        <v>14</v>
      </c>
      <c r="B6" s="10" t="s">
        <v>15</v>
      </c>
      <c r="C6" s="11" t="s">
        <v>16</v>
      </c>
      <c r="D6" s="12" t="s">
        <v>17</v>
      </c>
      <c r="E6" s="13" t="s">
        <v>18</v>
      </c>
      <c r="F6" s="13" t="s">
        <v>19</v>
      </c>
      <c r="G6" s="14" t="s">
        <v>20</v>
      </c>
      <c r="H6" s="15" t="s">
        <v>21</v>
      </c>
      <c r="I6" s="16" t="s">
        <v>22</v>
      </c>
    </row>
    <row r="7" customFormat="false" ht="19.5" hidden="false" customHeight="true" outlineLevel="0" collapsed="false">
      <c r="A7" s="17"/>
      <c r="B7" s="18" t="s">
        <v>23</v>
      </c>
      <c r="C7" s="19" t="s">
        <v>24</v>
      </c>
      <c r="D7" s="20"/>
      <c r="E7" s="17"/>
      <c r="F7" s="17"/>
      <c r="G7" s="19"/>
      <c r="H7" s="21"/>
      <c r="I7" s="22"/>
    </row>
    <row r="8" customFormat="false" ht="19.5" hidden="false" customHeight="true" outlineLevel="0" collapsed="false">
      <c r="A8" s="23"/>
      <c r="B8" s="24" t="s">
        <v>25</v>
      </c>
      <c r="C8" s="25" t="s">
        <v>26</v>
      </c>
      <c r="D8" s="26" t="s">
        <v>27</v>
      </c>
      <c r="E8" s="23" t="s">
        <v>28</v>
      </c>
      <c r="F8" s="23" t="s">
        <v>29</v>
      </c>
      <c r="G8" s="27" t="s">
        <v>29</v>
      </c>
      <c r="H8" s="28" t="s">
        <v>29</v>
      </c>
      <c r="I8" s="29" t="s">
        <v>30</v>
      </c>
    </row>
    <row r="9" customFormat="false" ht="19.5" hidden="false" customHeight="true" outlineLevel="0" collapsed="false">
      <c r="A9" s="30"/>
      <c r="B9" s="31" t="s">
        <v>31</v>
      </c>
      <c r="C9" s="32" t="s">
        <v>32</v>
      </c>
      <c r="D9" s="33"/>
      <c r="E9" s="30"/>
      <c r="F9" s="30"/>
      <c r="G9" s="34"/>
      <c r="H9" s="35"/>
      <c r="I9" s="36"/>
    </row>
    <row r="10" customFormat="false" ht="19.5" hidden="false" customHeight="true" outlineLevel="0" collapsed="false">
      <c r="A10" s="9" t="s">
        <v>33</v>
      </c>
      <c r="B10" s="37" t="s">
        <v>34</v>
      </c>
      <c r="C10" s="38" t="s">
        <v>35</v>
      </c>
      <c r="D10" s="39" t="s">
        <v>36</v>
      </c>
      <c r="E10" s="40" t="s">
        <v>37</v>
      </c>
      <c r="F10" s="40" t="s">
        <v>38</v>
      </c>
      <c r="G10" s="41" t="s">
        <v>39</v>
      </c>
      <c r="H10" s="42" t="s">
        <v>21</v>
      </c>
      <c r="I10" s="43" t="s">
        <v>40</v>
      </c>
    </row>
    <row r="11" customFormat="false" ht="19.5" hidden="false" customHeight="true" outlineLevel="0" collapsed="false">
      <c r="A11" s="17"/>
      <c r="B11" s="18" t="s">
        <v>41</v>
      </c>
      <c r="C11" s="19" t="s">
        <v>42</v>
      </c>
      <c r="D11" s="20"/>
      <c r="E11" s="17"/>
      <c r="F11" s="17"/>
      <c r="G11" s="19"/>
      <c r="H11" s="21"/>
      <c r="I11" s="22"/>
    </row>
    <row r="12" customFormat="false" ht="19.5" hidden="false" customHeight="true" outlineLevel="0" collapsed="false">
      <c r="A12" s="13"/>
      <c r="B12" s="10" t="s">
        <v>43</v>
      </c>
      <c r="C12" s="11" t="s">
        <v>44</v>
      </c>
      <c r="D12" s="12" t="s">
        <v>45</v>
      </c>
      <c r="E12" s="13" t="s">
        <v>46</v>
      </c>
      <c r="F12" s="13" t="s">
        <v>47</v>
      </c>
      <c r="G12" s="14" t="s">
        <v>20</v>
      </c>
      <c r="H12" s="44" t="s">
        <v>48</v>
      </c>
      <c r="I12" s="16" t="s">
        <v>49</v>
      </c>
    </row>
    <row r="13" customFormat="false" ht="19.5" hidden="false" customHeight="true" outlineLevel="0" collapsed="false">
      <c r="A13" s="40"/>
      <c r="B13" s="37" t="s">
        <v>50</v>
      </c>
      <c r="C13" s="38" t="s">
        <v>16</v>
      </c>
      <c r="D13" s="39" t="s">
        <v>51</v>
      </c>
      <c r="E13" s="40" t="s">
        <v>52</v>
      </c>
      <c r="F13" s="40" t="s">
        <v>53</v>
      </c>
      <c r="G13" s="41" t="s">
        <v>39</v>
      </c>
      <c r="H13" s="42" t="s">
        <v>21</v>
      </c>
      <c r="I13" s="43" t="s">
        <v>54</v>
      </c>
    </row>
    <row r="14" customFormat="false" ht="19.5" hidden="false" customHeight="true" outlineLevel="0" collapsed="false">
      <c r="A14" s="45"/>
      <c r="B14" s="46" t="s">
        <v>55</v>
      </c>
      <c r="C14" s="47" t="s">
        <v>24</v>
      </c>
      <c r="D14" s="48"/>
      <c r="E14" s="45"/>
      <c r="F14" s="45"/>
      <c r="G14" s="47"/>
      <c r="H14" s="49"/>
      <c r="I14" s="50"/>
    </row>
    <row r="15" customFormat="false" ht="19.5" hidden="false" customHeight="true" outlineLevel="0" collapsed="false">
      <c r="A15" s="30"/>
      <c r="B15" s="31" t="s">
        <v>56</v>
      </c>
      <c r="C15" s="32" t="s">
        <v>26</v>
      </c>
      <c r="D15" s="33"/>
      <c r="E15" s="30"/>
      <c r="F15" s="30"/>
      <c r="G15" s="34"/>
      <c r="H15" s="35"/>
      <c r="I15" s="36"/>
    </row>
    <row r="16" customFormat="false" ht="19.5" hidden="false" customHeight="true" outlineLevel="0" collapsed="false">
      <c r="A16" s="30"/>
      <c r="B16" s="31" t="s">
        <v>57</v>
      </c>
      <c r="C16" s="32" t="s">
        <v>32</v>
      </c>
      <c r="D16" s="33"/>
      <c r="E16" s="30"/>
      <c r="F16" s="30"/>
      <c r="G16" s="34"/>
      <c r="H16" s="35"/>
      <c r="I16" s="36"/>
    </row>
    <row r="17" customFormat="false" ht="19.5" hidden="false" customHeight="true" outlineLevel="0" collapsed="false">
      <c r="A17" s="9" t="s">
        <v>58</v>
      </c>
      <c r="B17" s="18" t="s">
        <v>59</v>
      </c>
      <c r="C17" s="19" t="s">
        <v>35</v>
      </c>
      <c r="D17" s="51" t="s">
        <v>60</v>
      </c>
      <c r="E17" s="17" t="s">
        <v>61</v>
      </c>
      <c r="F17" s="17" t="s">
        <v>19</v>
      </c>
      <c r="G17" s="52" t="s">
        <v>62</v>
      </c>
      <c r="H17" s="52" t="s">
        <v>21</v>
      </c>
      <c r="I17" s="22" t="s">
        <v>63</v>
      </c>
    </row>
    <row r="18" customFormat="false" ht="19.5" hidden="false" customHeight="true" outlineLevel="0" collapsed="false">
      <c r="A18" s="45"/>
      <c r="B18" s="46" t="s">
        <v>64</v>
      </c>
      <c r="C18" s="47" t="s">
        <v>42</v>
      </c>
      <c r="D18" s="48"/>
      <c r="E18" s="45"/>
      <c r="F18" s="45"/>
      <c r="G18" s="47"/>
      <c r="H18" s="49"/>
      <c r="I18" s="50"/>
    </row>
    <row r="19" customFormat="false" ht="19.5" hidden="false" customHeight="true" outlineLevel="0" collapsed="false">
      <c r="A19" s="13"/>
      <c r="B19" s="10" t="s">
        <v>65</v>
      </c>
      <c r="C19" s="11" t="s">
        <v>44</v>
      </c>
      <c r="D19" s="12" t="s">
        <v>66</v>
      </c>
      <c r="E19" s="13" t="s">
        <v>67</v>
      </c>
      <c r="F19" s="13" t="s">
        <v>68</v>
      </c>
      <c r="G19" s="14" t="s">
        <v>20</v>
      </c>
      <c r="H19" s="44" t="s">
        <v>48</v>
      </c>
      <c r="I19" s="16" t="s">
        <v>69</v>
      </c>
    </row>
    <row r="20" customFormat="false" ht="19.5" hidden="false" customHeight="true" outlineLevel="0" collapsed="false">
      <c r="A20" s="45"/>
      <c r="B20" s="46" t="s">
        <v>70</v>
      </c>
      <c r="C20" s="47" t="s">
        <v>16</v>
      </c>
      <c r="D20" s="53" t="s">
        <v>71</v>
      </c>
      <c r="E20" s="45" t="s">
        <v>72</v>
      </c>
      <c r="F20" s="45" t="s">
        <v>73</v>
      </c>
      <c r="G20" s="54" t="s">
        <v>62</v>
      </c>
      <c r="H20" s="55" t="s">
        <v>48</v>
      </c>
      <c r="I20" s="50" t="s">
        <v>74</v>
      </c>
    </row>
    <row r="21" customFormat="false" ht="19.5" hidden="false" customHeight="true" outlineLevel="0" collapsed="false">
      <c r="A21" s="17"/>
      <c r="B21" s="18" t="s">
        <v>75</v>
      </c>
      <c r="C21" s="19" t="s">
        <v>24</v>
      </c>
      <c r="D21" s="20"/>
      <c r="E21" s="17"/>
      <c r="F21" s="17"/>
      <c r="G21" s="19"/>
      <c r="H21" s="21"/>
      <c r="I21" s="22"/>
    </row>
    <row r="22" customFormat="false" ht="19.5" hidden="false" customHeight="true" outlineLevel="0" collapsed="false">
      <c r="A22" s="30"/>
      <c r="B22" s="31" t="s">
        <v>76</v>
      </c>
      <c r="C22" s="32" t="s">
        <v>26</v>
      </c>
      <c r="D22" s="33"/>
      <c r="E22" s="30"/>
      <c r="F22" s="30"/>
      <c r="G22" s="34"/>
      <c r="H22" s="35"/>
      <c r="I22" s="36"/>
    </row>
    <row r="23" customFormat="false" ht="19.5" hidden="false" customHeight="true" outlineLevel="0" collapsed="false">
      <c r="A23" s="30"/>
      <c r="B23" s="31" t="s">
        <v>77</v>
      </c>
      <c r="C23" s="32" t="s">
        <v>32</v>
      </c>
      <c r="D23" s="33"/>
      <c r="E23" s="30"/>
      <c r="F23" s="30"/>
      <c r="G23" s="34"/>
      <c r="H23" s="35"/>
      <c r="I23" s="36"/>
    </row>
    <row r="24" customFormat="false" ht="19.5" hidden="false" customHeight="true" outlineLevel="0" collapsed="false">
      <c r="A24" s="9" t="s">
        <v>78</v>
      </c>
      <c r="B24" s="46" t="s">
        <v>79</v>
      </c>
      <c r="C24" s="47" t="s">
        <v>35</v>
      </c>
      <c r="D24" s="53" t="s">
        <v>80</v>
      </c>
      <c r="E24" s="45" t="s">
        <v>81</v>
      </c>
      <c r="F24" s="45" t="s">
        <v>53</v>
      </c>
      <c r="G24" s="54" t="s">
        <v>62</v>
      </c>
      <c r="H24" s="54" t="s">
        <v>21</v>
      </c>
      <c r="I24" s="50" t="s">
        <v>82</v>
      </c>
    </row>
    <row r="25" customFormat="false" ht="19.5" hidden="false" customHeight="true" outlineLevel="0" collapsed="false">
      <c r="A25" s="17"/>
      <c r="B25" s="18" t="s">
        <v>83</v>
      </c>
      <c r="C25" s="19" t="s">
        <v>42</v>
      </c>
      <c r="D25" s="20"/>
      <c r="E25" s="17"/>
      <c r="F25" s="17"/>
      <c r="G25" s="19"/>
      <c r="H25" s="21"/>
      <c r="I25" s="22"/>
    </row>
    <row r="26" customFormat="false" ht="19.5" hidden="false" customHeight="true" outlineLevel="0" collapsed="false">
      <c r="A26" s="40"/>
      <c r="B26" s="37" t="s">
        <v>84</v>
      </c>
      <c r="C26" s="38" t="s">
        <v>44</v>
      </c>
      <c r="D26" s="39" t="s">
        <v>85</v>
      </c>
      <c r="E26" s="40" t="s">
        <v>86</v>
      </c>
      <c r="F26" s="40" t="s">
        <v>47</v>
      </c>
      <c r="G26" s="41" t="s">
        <v>39</v>
      </c>
      <c r="H26" s="56" t="s">
        <v>48</v>
      </c>
      <c r="I26" s="43" t="s">
        <v>87</v>
      </c>
    </row>
    <row r="27" customFormat="false" ht="19.5" hidden="false" customHeight="true" outlineLevel="0" collapsed="false">
      <c r="A27" s="17"/>
      <c r="B27" s="18" t="s">
        <v>88</v>
      </c>
      <c r="C27" s="19" t="s">
        <v>16</v>
      </c>
      <c r="D27" s="51" t="s">
        <v>89</v>
      </c>
      <c r="E27" s="17" t="s">
        <v>67</v>
      </c>
      <c r="F27" s="17" t="s">
        <v>68</v>
      </c>
      <c r="G27" s="52" t="s">
        <v>62</v>
      </c>
      <c r="H27" s="52" t="s">
        <v>21</v>
      </c>
      <c r="I27" s="22" t="s">
        <v>90</v>
      </c>
    </row>
    <row r="28" customFormat="false" ht="19.5" hidden="false" customHeight="true" outlineLevel="0" collapsed="false">
      <c r="A28" s="45"/>
      <c r="B28" s="46" t="s">
        <v>91</v>
      </c>
      <c r="C28" s="47" t="s">
        <v>24</v>
      </c>
      <c r="D28" s="48"/>
      <c r="E28" s="45"/>
      <c r="F28" s="45"/>
      <c r="G28" s="47"/>
      <c r="H28" s="49"/>
      <c r="I28" s="50"/>
    </row>
    <row r="29" customFormat="false" ht="19.5" hidden="false" customHeight="true" outlineLevel="0" collapsed="false">
      <c r="A29" s="30"/>
      <c r="B29" s="31" t="s">
        <v>92</v>
      </c>
      <c r="C29" s="32" t="s">
        <v>26</v>
      </c>
      <c r="D29" s="33"/>
      <c r="E29" s="30"/>
      <c r="F29" s="30"/>
      <c r="G29" s="34"/>
      <c r="H29" s="35"/>
      <c r="I29" s="36"/>
    </row>
    <row r="30" customFormat="false" ht="19.5" hidden="false" customHeight="true" outlineLevel="0" collapsed="false">
      <c r="A30" s="30"/>
      <c r="B30" s="31" t="s">
        <v>93</v>
      </c>
      <c r="C30" s="32" t="s">
        <v>32</v>
      </c>
      <c r="D30" s="33"/>
      <c r="E30" s="30"/>
      <c r="F30" s="30"/>
      <c r="G30" s="34"/>
      <c r="H30" s="35"/>
      <c r="I30" s="36"/>
    </row>
    <row r="31" customFormat="false" ht="19.5" hidden="false" customHeight="true" outlineLevel="0" collapsed="false">
      <c r="A31" s="9" t="s">
        <v>94</v>
      </c>
      <c r="B31" s="18" t="s">
        <v>95</v>
      </c>
      <c r="C31" s="19" t="s">
        <v>35</v>
      </c>
      <c r="D31" s="51" t="s">
        <v>96</v>
      </c>
      <c r="E31" s="17" t="s">
        <v>97</v>
      </c>
      <c r="F31" s="17" t="s">
        <v>98</v>
      </c>
      <c r="G31" s="52" t="s">
        <v>62</v>
      </c>
      <c r="H31" s="57" t="s">
        <v>48</v>
      </c>
      <c r="I31" s="22" t="s">
        <v>99</v>
      </c>
    </row>
    <row r="32" customFormat="false" ht="19.5" hidden="false" customHeight="true" outlineLevel="0" collapsed="false">
      <c r="A32" s="45"/>
      <c r="B32" s="46" t="s">
        <v>100</v>
      </c>
      <c r="C32" s="47" t="s">
        <v>42</v>
      </c>
      <c r="D32" s="48"/>
      <c r="E32" s="45"/>
      <c r="F32" s="45"/>
      <c r="G32" s="47"/>
      <c r="H32" s="49"/>
      <c r="I32" s="50"/>
    </row>
    <row r="33" customFormat="false" ht="19.5" hidden="false" customHeight="true" outlineLevel="0" collapsed="false">
      <c r="A33" s="17"/>
      <c r="B33" s="18" t="s">
        <v>101</v>
      </c>
      <c r="C33" s="19" t="s">
        <v>44</v>
      </c>
      <c r="D33" s="51" t="s">
        <v>102</v>
      </c>
      <c r="E33" s="17" t="s">
        <v>103</v>
      </c>
      <c r="F33" s="17" t="s">
        <v>53</v>
      </c>
      <c r="G33" s="52" t="s">
        <v>62</v>
      </c>
      <c r="H33" s="52" t="s">
        <v>21</v>
      </c>
      <c r="I33" s="22" t="s">
        <v>104</v>
      </c>
    </row>
    <row r="34" customFormat="false" ht="19.5" hidden="false" customHeight="true" outlineLevel="0" collapsed="false">
      <c r="A34" s="45"/>
      <c r="B34" s="46" t="s">
        <v>105</v>
      </c>
      <c r="C34" s="47" t="s">
        <v>16</v>
      </c>
      <c r="D34" s="53" t="s">
        <v>106</v>
      </c>
      <c r="E34" s="45" t="s">
        <v>52</v>
      </c>
      <c r="F34" s="45" t="s">
        <v>53</v>
      </c>
      <c r="G34" s="54" t="s">
        <v>62</v>
      </c>
      <c r="H34" s="54" t="s">
        <v>21</v>
      </c>
      <c r="I34" s="50" t="s">
        <v>107</v>
      </c>
    </row>
    <row r="35" customFormat="false" ht="19.5" hidden="false" customHeight="true" outlineLevel="0" collapsed="false">
      <c r="A35" s="17"/>
      <c r="B35" s="18" t="s">
        <v>108</v>
      </c>
      <c r="C35" s="19" t="s">
        <v>24</v>
      </c>
      <c r="D35" s="20"/>
      <c r="E35" s="17"/>
      <c r="F35" s="17"/>
      <c r="G35" s="19"/>
      <c r="H35" s="21"/>
      <c r="I35" s="22"/>
    </row>
    <row r="36" customFormat="false" ht="19.5" hidden="false" customHeight="true" outlineLevel="0" collapsed="false">
      <c r="A36" s="30"/>
      <c r="B36" s="31" t="s">
        <v>109</v>
      </c>
      <c r="C36" s="32" t="s">
        <v>26</v>
      </c>
      <c r="D36" s="58" t="s">
        <v>110</v>
      </c>
      <c r="E36" s="30" t="s">
        <v>52</v>
      </c>
      <c r="F36" s="30" t="s">
        <v>38</v>
      </c>
      <c r="G36" s="59" t="s">
        <v>62</v>
      </c>
      <c r="H36" s="59" t="s">
        <v>21</v>
      </c>
      <c r="I36" s="36"/>
    </row>
    <row r="37" customFormat="false" ht="7.5" hidden="false" customHeight="true" outlineLevel="0" collapsed="false"/>
    <row r="38" customFormat="false" ht="19.5" hidden="false" customHeight="true" outlineLevel="0" collapsed="false">
      <c r="A38" s="60" t="s">
        <v>111</v>
      </c>
      <c r="B38" s="60"/>
      <c r="C38" s="60"/>
      <c r="D38" s="60"/>
      <c r="E38" s="60"/>
      <c r="F38" s="60"/>
      <c r="G38" s="60"/>
      <c r="H38" s="60"/>
      <c r="I38" s="60"/>
    </row>
    <row r="39" customFormat="false" ht="18" hidden="false" customHeight="true" outlineLevel="0" collapsed="false">
      <c r="A39" s="61" t="s">
        <v>112</v>
      </c>
      <c r="B39" s="62"/>
      <c r="C39" s="63" t="s">
        <v>113</v>
      </c>
      <c r="D39" s="64"/>
      <c r="E39" s="65" t="s">
        <v>114</v>
      </c>
      <c r="F39" s="66"/>
      <c r="G39" s="67" t="s">
        <v>115</v>
      </c>
      <c r="H39" s="68"/>
      <c r="I39" s="69" t="s">
        <v>116</v>
      </c>
    </row>
  </sheetData>
  <mergeCells count="7">
    <mergeCell ref="A1:I1"/>
    <mergeCell ref="A2:I2"/>
    <mergeCell ref="A3:C3"/>
    <mergeCell ref="D3:E3"/>
    <mergeCell ref="G3:I3"/>
    <mergeCell ref="A4:I4"/>
    <mergeCell ref="A38:I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5F78"/>
    <pageSetUpPr fitToPage="false"/>
  </sheetPr>
  <dimension ref="A1:L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30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7" min="6" style="0" width="14"/>
    <col collapsed="false" customWidth="true" hidden="false" outlineLevel="0" max="9" min="8" style="0" width="10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2" min="12" style="0" width="24"/>
  </cols>
  <sheetData>
    <row r="1" customFormat="false" ht="45" hidden="false" customHeight="true" outlineLevel="0" collapsed="false">
      <c r="A1" s="70" t="s">
        <v>117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customFormat="false" ht="15.7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21.75" hidden="false" customHeight="true" outlineLevel="0" collapsed="false">
      <c r="A3" s="71" t="s">
        <v>118</v>
      </c>
      <c r="B3" s="72" t="n">
        <f aca="false">COUNTA(C6:C200)</f>
        <v>18</v>
      </c>
      <c r="C3" s="71" t="s">
        <v>119</v>
      </c>
      <c r="D3" s="72" t="n">
        <f aca="false">COUNTIF(G6:G200,"Erledigt")</f>
        <v>5</v>
      </c>
      <c r="E3" s="71" t="s">
        <v>120</v>
      </c>
      <c r="F3" s="72" t="n">
        <f aca="false">COUNTIF(G6:G200,"In Bearbeitung")</f>
        <v>4</v>
      </c>
      <c r="G3" s="71" t="s">
        <v>121</v>
      </c>
      <c r="H3" s="72" t="n">
        <f aca="false">COUNTIF(G6:G200,"Offen")</f>
        <v>9</v>
      </c>
      <c r="I3" s="71" t="s">
        <v>122</v>
      </c>
      <c r="J3" s="72" t="n">
        <f aca="false">IFERROR(SUM(H6:H200),0)</f>
        <v>121</v>
      </c>
      <c r="K3" s="71" t="s">
        <v>123</v>
      </c>
      <c r="L3" s="72" t="n">
        <f aca="false">IFERROR(SUM(J6:J200),0)</f>
        <v>2700</v>
      </c>
    </row>
    <row r="4" customFormat="false" ht="18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customFormat="false" ht="27.75" hidden="false" customHeight="true" outlineLevel="0" collapsed="false">
      <c r="A5" s="73" t="s">
        <v>124</v>
      </c>
      <c r="B5" s="73" t="s">
        <v>6</v>
      </c>
      <c r="C5" s="73" t="s">
        <v>125</v>
      </c>
      <c r="D5" s="73" t="s">
        <v>9</v>
      </c>
      <c r="E5" s="73" t="s">
        <v>126</v>
      </c>
      <c r="F5" s="73" t="s">
        <v>127</v>
      </c>
      <c r="G5" s="73" t="s">
        <v>11</v>
      </c>
      <c r="H5" s="73" t="s">
        <v>128</v>
      </c>
      <c r="I5" s="73" t="s">
        <v>129</v>
      </c>
      <c r="J5" s="73" t="s">
        <v>130</v>
      </c>
      <c r="K5" s="73" t="s">
        <v>131</v>
      </c>
      <c r="L5" s="73" t="s">
        <v>132</v>
      </c>
    </row>
    <row r="6" customFormat="false" ht="19.5" hidden="false" customHeight="true" outlineLevel="0" collapsed="false">
      <c r="A6" s="74" t="n">
        <v>1</v>
      </c>
      <c r="B6" s="13" t="s">
        <v>15</v>
      </c>
      <c r="C6" s="12" t="s">
        <v>133</v>
      </c>
      <c r="D6" s="13" t="s">
        <v>18</v>
      </c>
      <c r="E6" s="13" t="s">
        <v>19</v>
      </c>
      <c r="F6" s="13" t="s">
        <v>15</v>
      </c>
      <c r="G6" s="14" t="s">
        <v>20</v>
      </c>
      <c r="H6" s="75" t="n">
        <v>1.5</v>
      </c>
      <c r="I6" s="75" t="n">
        <v>1.5</v>
      </c>
      <c r="J6" s="76" t="n">
        <v>0</v>
      </c>
      <c r="K6" s="77" t="n">
        <v>100</v>
      </c>
      <c r="L6" s="16" t="s">
        <v>134</v>
      </c>
    </row>
    <row r="7" customFormat="false" ht="19.5" hidden="false" customHeight="true" outlineLevel="0" collapsed="false">
      <c r="A7" s="74" t="n">
        <v>2</v>
      </c>
      <c r="B7" s="13" t="s">
        <v>23</v>
      </c>
      <c r="C7" s="12" t="s">
        <v>135</v>
      </c>
      <c r="D7" s="13" t="s">
        <v>136</v>
      </c>
      <c r="E7" s="13" t="s">
        <v>53</v>
      </c>
      <c r="F7" s="13" t="s">
        <v>34</v>
      </c>
      <c r="G7" s="14" t="s">
        <v>20</v>
      </c>
      <c r="H7" s="75" t="n">
        <v>3</v>
      </c>
      <c r="I7" s="75" t="n">
        <v>3.5</v>
      </c>
      <c r="J7" s="76" t="n">
        <v>0</v>
      </c>
      <c r="K7" s="77" t="n">
        <v>100</v>
      </c>
      <c r="L7" s="16" t="s">
        <v>137</v>
      </c>
    </row>
    <row r="8" customFormat="false" ht="19.5" hidden="false" customHeight="true" outlineLevel="0" collapsed="false">
      <c r="A8" s="74" t="n">
        <v>3</v>
      </c>
      <c r="B8" s="40" t="s">
        <v>34</v>
      </c>
      <c r="C8" s="39" t="s">
        <v>36</v>
      </c>
      <c r="D8" s="40" t="s">
        <v>37</v>
      </c>
      <c r="E8" s="40" t="s">
        <v>38</v>
      </c>
      <c r="F8" s="40" t="s">
        <v>55</v>
      </c>
      <c r="G8" s="41" t="s">
        <v>39</v>
      </c>
      <c r="H8" s="78" t="n">
        <v>5</v>
      </c>
      <c r="I8" s="78" t="n">
        <v>2.5</v>
      </c>
      <c r="J8" s="79" t="n">
        <v>180</v>
      </c>
      <c r="K8" s="80" t="n">
        <v>50</v>
      </c>
      <c r="L8" s="43" t="s">
        <v>138</v>
      </c>
    </row>
    <row r="9" customFormat="false" ht="19.5" hidden="false" customHeight="true" outlineLevel="0" collapsed="false">
      <c r="A9" s="74" t="n">
        <v>4</v>
      </c>
      <c r="B9" s="13" t="s">
        <v>43</v>
      </c>
      <c r="C9" s="12" t="s">
        <v>139</v>
      </c>
      <c r="D9" s="13" t="s">
        <v>46</v>
      </c>
      <c r="E9" s="13" t="s">
        <v>47</v>
      </c>
      <c r="F9" s="13" t="s">
        <v>43</v>
      </c>
      <c r="G9" s="14" t="s">
        <v>20</v>
      </c>
      <c r="H9" s="75" t="n">
        <v>4</v>
      </c>
      <c r="I9" s="75" t="n">
        <v>4</v>
      </c>
      <c r="J9" s="76" t="n">
        <v>250</v>
      </c>
      <c r="K9" s="77" t="n">
        <v>100</v>
      </c>
      <c r="L9" s="16" t="s">
        <v>140</v>
      </c>
    </row>
    <row r="10" customFormat="false" ht="19.5" hidden="false" customHeight="true" outlineLevel="0" collapsed="false">
      <c r="A10" s="74" t="n">
        <v>5</v>
      </c>
      <c r="B10" s="40" t="s">
        <v>50</v>
      </c>
      <c r="C10" s="39" t="s">
        <v>141</v>
      </c>
      <c r="D10" s="40" t="s">
        <v>52</v>
      </c>
      <c r="E10" s="40" t="s">
        <v>53</v>
      </c>
      <c r="F10" s="40" t="s">
        <v>56</v>
      </c>
      <c r="G10" s="41" t="s">
        <v>39</v>
      </c>
      <c r="H10" s="78" t="n">
        <v>6</v>
      </c>
      <c r="I10" s="78" t="n">
        <v>3</v>
      </c>
      <c r="J10" s="79" t="n">
        <v>0</v>
      </c>
      <c r="K10" s="80" t="n">
        <v>50</v>
      </c>
      <c r="L10" s="43" t="s">
        <v>142</v>
      </c>
    </row>
    <row r="11" customFormat="false" ht="19.5" hidden="false" customHeight="true" outlineLevel="0" collapsed="false">
      <c r="A11" s="74" t="n">
        <v>6</v>
      </c>
      <c r="B11" s="45" t="s">
        <v>55</v>
      </c>
      <c r="C11" s="53" t="s">
        <v>143</v>
      </c>
      <c r="D11" s="45" t="s">
        <v>72</v>
      </c>
      <c r="E11" s="45" t="s">
        <v>73</v>
      </c>
      <c r="F11" s="45" t="s">
        <v>65</v>
      </c>
      <c r="G11" s="54" t="s">
        <v>62</v>
      </c>
      <c r="H11" s="81" t="n">
        <v>2</v>
      </c>
      <c r="I11" s="81" t="n">
        <v>0</v>
      </c>
      <c r="J11" s="82" t="n">
        <v>0</v>
      </c>
      <c r="K11" s="83" t="n">
        <v>0</v>
      </c>
      <c r="L11" s="50" t="s">
        <v>144</v>
      </c>
    </row>
    <row r="12" customFormat="false" ht="19.5" hidden="false" customHeight="true" outlineLevel="0" collapsed="false">
      <c r="A12" s="74" t="n">
        <v>7</v>
      </c>
      <c r="B12" s="40" t="s">
        <v>59</v>
      </c>
      <c r="C12" s="39" t="s">
        <v>60</v>
      </c>
      <c r="D12" s="40" t="s">
        <v>61</v>
      </c>
      <c r="E12" s="40" t="s">
        <v>19</v>
      </c>
      <c r="F12" s="40" t="s">
        <v>59</v>
      </c>
      <c r="G12" s="41" t="s">
        <v>39</v>
      </c>
      <c r="H12" s="78" t="n">
        <v>3</v>
      </c>
      <c r="I12" s="78" t="n">
        <v>1.5</v>
      </c>
      <c r="J12" s="79" t="n">
        <v>0</v>
      </c>
      <c r="K12" s="80" t="n">
        <v>40</v>
      </c>
      <c r="L12" s="43" t="s">
        <v>145</v>
      </c>
    </row>
    <row r="13" customFormat="false" ht="19.5" hidden="false" customHeight="true" outlineLevel="0" collapsed="false">
      <c r="A13" s="74" t="n">
        <v>8</v>
      </c>
      <c r="B13" s="13" t="s">
        <v>65</v>
      </c>
      <c r="C13" s="12" t="s">
        <v>146</v>
      </c>
      <c r="D13" s="13" t="s">
        <v>67</v>
      </c>
      <c r="E13" s="13" t="s">
        <v>68</v>
      </c>
      <c r="F13" s="13" t="s">
        <v>65</v>
      </c>
      <c r="G13" s="14" t="s">
        <v>20</v>
      </c>
      <c r="H13" s="75" t="n">
        <v>2.5</v>
      </c>
      <c r="I13" s="75" t="n">
        <v>2.5</v>
      </c>
      <c r="J13" s="76" t="n">
        <v>120</v>
      </c>
      <c r="K13" s="77" t="n">
        <v>100</v>
      </c>
      <c r="L13" s="16" t="s">
        <v>147</v>
      </c>
    </row>
    <row r="14" customFormat="false" ht="19.5" hidden="false" customHeight="true" outlineLevel="0" collapsed="false">
      <c r="A14" s="74" t="n">
        <v>9</v>
      </c>
      <c r="B14" s="13" t="s">
        <v>70</v>
      </c>
      <c r="C14" s="12" t="s">
        <v>148</v>
      </c>
      <c r="D14" s="13" t="s">
        <v>72</v>
      </c>
      <c r="E14" s="13" t="s">
        <v>73</v>
      </c>
      <c r="F14" s="13" t="s">
        <v>70</v>
      </c>
      <c r="G14" s="14" t="s">
        <v>20</v>
      </c>
      <c r="H14" s="75" t="n">
        <v>1</v>
      </c>
      <c r="I14" s="75" t="n">
        <v>1</v>
      </c>
      <c r="J14" s="76" t="n">
        <v>0</v>
      </c>
      <c r="K14" s="77" t="n">
        <v>100</v>
      </c>
      <c r="L14" s="16" t="s">
        <v>149</v>
      </c>
    </row>
    <row r="15" customFormat="false" ht="19.5" hidden="false" customHeight="true" outlineLevel="0" collapsed="false">
      <c r="A15" s="74" t="n">
        <v>10</v>
      </c>
      <c r="B15" s="45" t="s">
        <v>75</v>
      </c>
      <c r="C15" s="53" t="s">
        <v>150</v>
      </c>
      <c r="D15" s="45" t="s">
        <v>61</v>
      </c>
      <c r="E15" s="45" t="s">
        <v>19</v>
      </c>
      <c r="F15" s="45" t="s">
        <v>83</v>
      </c>
      <c r="G15" s="54" t="s">
        <v>62</v>
      </c>
      <c r="H15" s="81" t="n">
        <v>4</v>
      </c>
      <c r="I15" s="81" t="n">
        <v>0</v>
      </c>
      <c r="J15" s="82" t="n">
        <v>0</v>
      </c>
      <c r="K15" s="83" t="n">
        <v>0</v>
      </c>
      <c r="L15" s="50" t="s">
        <v>151</v>
      </c>
    </row>
    <row r="16" customFormat="false" ht="19.5" hidden="false" customHeight="true" outlineLevel="0" collapsed="false">
      <c r="A16" s="74" t="n">
        <v>11</v>
      </c>
      <c r="B16" s="17" t="s">
        <v>79</v>
      </c>
      <c r="C16" s="51" t="s">
        <v>80</v>
      </c>
      <c r="D16" s="17" t="s">
        <v>81</v>
      </c>
      <c r="E16" s="17" t="s">
        <v>53</v>
      </c>
      <c r="F16" s="17" t="s">
        <v>91</v>
      </c>
      <c r="G16" s="52" t="s">
        <v>62</v>
      </c>
      <c r="H16" s="84" t="n">
        <v>5</v>
      </c>
      <c r="I16" s="84" t="n">
        <v>0</v>
      </c>
      <c r="J16" s="85" t="n">
        <v>0</v>
      </c>
      <c r="K16" s="86" t="n">
        <v>0</v>
      </c>
      <c r="L16" s="22" t="s">
        <v>152</v>
      </c>
    </row>
    <row r="17" customFormat="false" ht="19.5" hidden="false" customHeight="true" outlineLevel="0" collapsed="false">
      <c r="A17" s="74" t="n">
        <v>12</v>
      </c>
      <c r="B17" s="40" t="s">
        <v>84</v>
      </c>
      <c r="C17" s="39" t="s">
        <v>153</v>
      </c>
      <c r="D17" s="40" t="s">
        <v>86</v>
      </c>
      <c r="E17" s="40" t="s">
        <v>47</v>
      </c>
      <c r="F17" s="40" t="s">
        <v>91</v>
      </c>
      <c r="G17" s="41" t="s">
        <v>39</v>
      </c>
      <c r="H17" s="78" t="n">
        <v>8</v>
      </c>
      <c r="I17" s="78" t="n">
        <v>4</v>
      </c>
      <c r="J17" s="79" t="n">
        <v>0</v>
      </c>
      <c r="K17" s="80" t="n">
        <v>50</v>
      </c>
      <c r="L17" s="43" t="s">
        <v>154</v>
      </c>
    </row>
    <row r="18" customFormat="false" ht="19.5" hidden="false" customHeight="true" outlineLevel="0" collapsed="false">
      <c r="A18" s="74" t="n">
        <v>13</v>
      </c>
      <c r="B18" s="17" t="s">
        <v>88</v>
      </c>
      <c r="C18" s="51" t="s">
        <v>89</v>
      </c>
      <c r="D18" s="17" t="s">
        <v>67</v>
      </c>
      <c r="E18" s="17" t="s">
        <v>68</v>
      </c>
      <c r="F18" s="17" t="s">
        <v>88</v>
      </c>
      <c r="G18" s="52" t="s">
        <v>62</v>
      </c>
      <c r="H18" s="84" t="n">
        <v>3</v>
      </c>
      <c r="I18" s="84" t="n">
        <v>0</v>
      </c>
      <c r="J18" s="85" t="n">
        <v>800</v>
      </c>
      <c r="K18" s="86" t="n">
        <v>0</v>
      </c>
      <c r="L18" s="22" t="s">
        <v>155</v>
      </c>
    </row>
    <row r="19" customFormat="false" ht="19.5" hidden="false" customHeight="true" outlineLevel="0" collapsed="false">
      <c r="A19" s="74" t="n">
        <v>14</v>
      </c>
      <c r="B19" s="45" t="s">
        <v>95</v>
      </c>
      <c r="C19" s="53" t="s">
        <v>156</v>
      </c>
      <c r="D19" s="45" t="s">
        <v>97</v>
      </c>
      <c r="E19" s="45" t="s">
        <v>98</v>
      </c>
      <c r="F19" s="45" t="s">
        <v>95</v>
      </c>
      <c r="G19" s="54" t="s">
        <v>62</v>
      </c>
      <c r="H19" s="81" t="n">
        <v>2</v>
      </c>
      <c r="I19" s="81" t="n">
        <v>0</v>
      </c>
      <c r="J19" s="82" t="n">
        <v>0</v>
      </c>
      <c r="K19" s="83" t="n">
        <v>0</v>
      </c>
      <c r="L19" s="50" t="s">
        <v>157</v>
      </c>
    </row>
    <row r="20" customFormat="false" ht="19.5" hidden="false" customHeight="true" outlineLevel="0" collapsed="false">
      <c r="A20" s="74" t="n">
        <v>15</v>
      </c>
      <c r="B20" s="17" t="s">
        <v>101</v>
      </c>
      <c r="C20" s="51" t="s">
        <v>158</v>
      </c>
      <c r="D20" s="17" t="s">
        <v>103</v>
      </c>
      <c r="E20" s="17" t="s">
        <v>53</v>
      </c>
      <c r="F20" s="17" t="s">
        <v>101</v>
      </c>
      <c r="G20" s="52" t="s">
        <v>62</v>
      </c>
      <c r="H20" s="84" t="n">
        <v>4</v>
      </c>
      <c r="I20" s="84" t="n">
        <v>0</v>
      </c>
      <c r="J20" s="85" t="n">
        <v>0</v>
      </c>
      <c r="K20" s="86" t="n">
        <v>0</v>
      </c>
      <c r="L20" s="22" t="s">
        <v>159</v>
      </c>
    </row>
    <row r="21" customFormat="false" ht="19.5" hidden="false" customHeight="true" outlineLevel="0" collapsed="false">
      <c r="A21" s="74" t="n">
        <v>16</v>
      </c>
      <c r="B21" s="45" t="s">
        <v>105</v>
      </c>
      <c r="C21" s="53" t="s">
        <v>106</v>
      </c>
      <c r="D21" s="45" t="s">
        <v>52</v>
      </c>
      <c r="E21" s="45" t="s">
        <v>38</v>
      </c>
      <c r="F21" s="45" t="s">
        <v>109</v>
      </c>
      <c r="G21" s="54" t="s">
        <v>62</v>
      </c>
      <c r="H21" s="81" t="n">
        <v>3</v>
      </c>
      <c r="I21" s="81" t="n">
        <v>0</v>
      </c>
      <c r="J21" s="82" t="n">
        <v>0</v>
      </c>
      <c r="K21" s="83" t="n">
        <v>0</v>
      </c>
      <c r="L21" s="50" t="s">
        <v>160</v>
      </c>
    </row>
    <row r="22" customFormat="false" ht="19.5" hidden="false" customHeight="true" outlineLevel="0" collapsed="false">
      <c r="A22" s="74" t="n">
        <v>17</v>
      </c>
      <c r="B22" s="17" t="s">
        <v>108</v>
      </c>
      <c r="C22" s="51" t="s">
        <v>161</v>
      </c>
      <c r="D22" s="17" t="s">
        <v>72</v>
      </c>
      <c r="E22" s="17" t="s">
        <v>73</v>
      </c>
      <c r="F22" s="17" t="s">
        <v>109</v>
      </c>
      <c r="G22" s="52" t="s">
        <v>62</v>
      </c>
      <c r="H22" s="84" t="n">
        <v>2</v>
      </c>
      <c r="I22" s="84" t="n">
        <v>0</v>
      </c>
      <c r="J22" s="85" t="n">
        <v>0</v>
      </c>
      <c r="K22" s="86" t="n">
        <v>0</v>
      </c>
      <c r="L22" s="22" t="s">
        <v>162</v>
      </c>
    </row>
    <row r="23" customFormat="false" ht="19.5" hidden="false" customHeight="true" outlineLevel="0" collapsed="false">
      <c r="A23" s="74" t="n">
        <v>18</v>
      </c>
      <c r="B23" s="45" t="s">
        <v>109</v>
      </c>
      <c r="C23" s="53" t="s">
        <v>110</v>
      </c>
      <c r="D23" s="45" t="s">
        <v>52</v>
      </c>
      <c r="E23" s="45" t="s">
        <v>38</v>
      </c>
      <c r="F23" s="45" t="s">
        <v>109</v>
      </c>
      <c r="G23" s="54" t="s">
        <v>62</v>
      </c>
      <c r="H23" s="81" t="n">
        <v>1.5</v>
      </c>
      <c r="I23" s="81" t="n">
        <v>0</v>
      </c>
      <c r="J23" s="82" t="n">
        <v>0</v>
      </c>
      <c r="K23" s="83" t="n">
        <v>0</v>
      </c>
      <c r="L23" s="50" t="s">
        <v>163</v>
      </c>
    </row>
    <row r="24" customFormat="false" ht="21.75" hidden="false" customHeight="true" outlineLevel="0" collapsed="false">
      <c r="A24" s="87" t="s">
        <v>164</v>
      </c>
      <c r="B24" s="87"/>
      <c r="C24" s="87"/>
      <c r="D24" s="87"/>
      <c r="E24" s="87"/>
      <c r="F24" s="87"/>
      <c r="G24" s="87"/>
      <c r="H24" s="88" t="n">
        <f aca="false">SUM(H6:H23)</f>
        <v>60.5</v>
      </c>
      <c r="I24" s="88" t="n">
        <f aca="false">SUM(I6:I23)</f>
        <v>23.5</v>
      </c>
      <c r="J24" s="89" t="n">
        <f aca="false">SUM(J6:J23)</f>
        <v>1350</v>
      </c>
      <c r="K24" s="90"/>
      <c r="L24" s="90"/>
    </row>
  </sheetData>
  <mergeCells count="4">
    <mergeCell ref="A1:L1"/>
    <mergeCell ref="A2:L2"/>
    <mergeCell ref="A4:L4"/>
    <mergeCell ref="A24:G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6A2D"/>
    <pageSetUpPr fitToPage="fals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22"/>
    <col collapsed="false" customWidth="true" hidden="false" outlineLevel="0" max="5" min="5" style="0" width="18"/>
    <col collapsed="false" customWidth="true" hidden="false" outlineLevel="0" max="6" min="6" style="0" width="4"/>
    <col collapsed="false" customWidth="true" hidden="false" outlineLevel="0" max="7" min="7" style="0" width="22"/>
    <col collapsed="false" customWidth="true" hidden="false" outlineLevel="0" max="8" min="8" style="0" width="18"/>
  </cols>
  <sheetData>
    <row r="1" customFormat="false" ht="49.5" hidden="false" customHeight="true" outlineLevel="0" collapsed="false">
      <c r="A1" s="91" t="s">
        <v>165</v>
      </c>
      <c r="B1" s="91"/>
      <c r="C1" s="91"/>
      <c r="D1" s="91"/>
      <c r="E1" s="91"/>
      <c r="F1" s="91"/>
      <c r="G1" s="91"/>
      <c r="H1" s="91"/>
    </row>
    <row r="2" customFormat="false" ht="15.75" hidden="false" customHeight="true" outlineLevel="0" collapsed="false">
      <c r="A2" s="2"/>
      <c r="B2" s="2"/>
      <c r="C2" s="2"/>
      <c r="D2" s="2"/>
      <c r="E2" s="2"/>
      <c r="F2" s="2"/>
      <c r="G2" s="2"/>
      <c r="H2" s="2"/>
    </row>
    <row r="4" customFormat="false" ht="19.5" hidden="false" customHeight="true" outlineLevel="0" collapsed="false">
      <c r="A4" s="92" t="s">
        <v>166</v>
      </c>
      <c r="B4" s="92"/>
      <c r="D4" s="92" t="s">
        <v>167</v>
      </c>
      <c r="E4" s="92"/>
      <c r="G4" s="92" t="s">
        <v>168</v>
      </c>
      <c r="H4" s="92"/>
    </row>
    <row r="5" customFormat="false" ht="19.5" hidden="false" customHeight="true" outlineLevel="0" collapsed="false">
      <c r="A5" s="93" t="s">
        <v>169</v>
      </c>
      <c r="B5" s="94" t="n">
        <f aca="false">COUNTA(Aufgabenliste!C6:C200)</f>
        <v>18</v>
      </c>
      <c r="D5" s="93" t="s">
        <v>170</v>
      </c>
      <c r="E5" s="95" t="n">
        <f aca="false">IFERROR(SUM(Aufgabenliste!H6:H200),0)</f>
        <v>121</v>
      </c>
      <c r="G5" s="93" t="s">
        <v>171</v>
      </c>
      <c r="H5" s="96" t="n">
        <f aca="false">IFERROR(SUM(Aufgabenliste!J6:J200),0)</f>
        <v>2700</v>
      </c>
    </row>
    <row r="6" customFormat="false" ht="19.5" hidden="false" customHeight="true" outlineLevel="0" collapsed="false">
      <c r="A6" s="17" t="s">
        <v>172</v>
      </c>
      <c r="B6" s="97" t="n">
        <f aca="false">COUNTIF(Aufgabenliste!G6:G200,"Erledigt")</f>
        <v>5</v>
      </c>
      <c r="D6" s="17" t="s">
        <v>173</v>
      </c>
      <c r="E6" s="98" t="n">
        <f aca="false">IFERROR(SUM(Aufgabenliste!I6:I200),0)</f>
        <v>47</v>
      </c>
      <c r="G6" s="17" t="s">
        <v>67</v>
      </c>
      <c r="H6" s="99" t="n">
        <f aca="false">IFERROR(SUMIF(Aufgabenliste!D6:D200,"Marketing",Aufgabenliste!J6:J200),0)</f>
        <v>920</v>
      </c>
    </row>
    <row r="7" customFormat="false" ht="19.5" hidden="false" customHeight="true" outlineLevel="0" collapsed="false">
      <c r="A7" s="93" t="s">
        <v>174</v>
      </c>
      <c r="B7" s="94" t="n">
        <f aca="false">COUNTIF(Aufgabenliste!G6:G200,"In Bearbeitung")</f>
        <v>4</v>
      </c>
      <c r="D7" s="93" t="s">
        <v>175</v>
      </c>
      <c r="E7" s="95" t="n">
        <f aca="false">IFERROR(SUM(Aufgabenliste!I6:I200)-SUM(Aufgabenliste!H6:H200),0)</f>
        <v>-74</v>
      </c>
      <c r="G7" s="93" t="s">
        <v>97</v>
      </c>
      <c r="H7" s="96" t="n">
        <f aca="false">IFERROR(SUMIF(Aufgabenliste!D6:D200,"IT",Aufgabenliste!J6:J200),0)</f>
        <v>0</v>
      </c>
    </row>
    <row r="8" customFormat="false" ht="19.5" hidden="false" customHeight="true" outlineLevel="0" collapsed="false">
      <c r="A8" s="17" t="s">
        <v>176</v>
      </c>
      <c r="B8" s="97" t="n">
        <f aca="false">COUNTIF(Aufgabenliste!G6:G200,"Offen")</f>
        <v>9</v>
      </c>
      <c r="D8" s="17" t="s">
        <v>177</v>
      </c>
      <c r="E8" s="98" t="n">
        <f aca="false">IFERROR(SUM(Aufgabenliste!H6:H200)/COUNTA(Aufgabenliste!C6:C200),0)</f>
        <v>6.72222222222222</v>
      </c>
      <c r="G8" s="17" t="s">
        <v>46</v>
      </c>
      <c r="H8" s="99" t="n">
        <f aca="false">IFERROR(SUMIF(Aufgabenliste!D6:D200,"Schulung",Aufgabenliste!J6:J200),0)</f>
        <v>250</v>
      </c>
    </row>
    <row r="9" customFormat="false" ht="19.5" hidden="false" customHeight="true" outlineLevel="0" collapsed="false">
      <c r="A9" s="93" t="s">
        <v>178</v>
      </c>
      <c r="B9" s="100" t="n">
        <f aca="false">IFERROR(COUNTIF(Aufgabenliste!G6:G200,"Erledigt")/COUNTA(Aufgabenliste!G6:G200),0)</f>
        <v>0.277777777777778</v>
      </c>
      <c r="D9" s="93" t="s">
        <v>179</v>
      </c>
      <c r="E9" s="100" t="n">
        <f aca="false">IFERROR(SUM(Aufgabenliste!I6:I200)/SUM(Aufgabenliste!H6:H200),0)</f>
        <v>0.388429752066116</v>
      </c>
      <c r="G9" s="93" t="s">
        <v>180</v>
      </c>
      <c r="H9" s="96" t="n">
        <f aca="false">IFERROR(SUM(Aufgabenliste!J6:J200)-SUMIF(Aufgabenliste!D6:D200,"Marketing",Aufgabenliste!J6:J200)-SUMIF(Aufgabenliste!D6:D200,"IT",Aufgabenliste!J6:J200)-SUMIF(Aufgabenliste!D6:D200,"Schulung",Aufgabenliste!J6:J200),0)</f>
        <v>1530</v>
      </c>
    </row>
    <row r="11" customFormat="false" ht="7.5" hidden="false" customHeight="true" outlineLevel="0" collapsed="false"/>
    <row r="12" customFormat="false" ht="19.5" hidden="false" customHeight="true" outlineLevel="0" collapsed="false">
      <c r="A12" s="101" t="s">
        <v>181</v>
      </c>
      <c r="B12" s="101"/>
      <c r="D12" s="101" t="s">
        <v>182</v>
      </c>
      <c r="E12" s="101"/>
      <c r="G12" s="101" t="s">
        <v>183</v>
      </c>
      <c r="H12" s="101"/>
    </row>
    <row r="13" customFormat="false" ht="18" hidden="false" customHeight="true" outlineLevel="0" collapsed="false">
      <c r="A13" s="93" t="s">
        <v>52</v>
      </c>
      <c r="B13" s="94" t="n">
        <f aca="false">COUNTIF(Aufgabenliste!D$6:D$200,A13)</f>
        <v>3</v>
      </c>
      <c r="D13" s="93" t="s">
        <v>19</v>
      </c>
      <c r="E13" s="94" t="n">
        <f aca="false">COUNTIF(Aufgabenliste!E$6:E$200,D13)</f>
        <v>3</v>
      </c>
      <c r="G13" s="93" t="s">
        <v>184</v>
      </c>
      <c r="H13" s="102" t="n">
        <f aca="false">IFERROR(COUNTIF(Aufgabenliste!G6:G200,"Erledigt")/COUNTA(Aufgabenliste!G6:G200),0)</f>
        <v>0.277777777777778</v>
      </c>
    </row>
    <row r="14" customFormat="false" ht="18" hidden="false" customHeight="true" outlineLevel="0" collapsed="false">
      <c r="A14" s="17" t="s">
        <v>67</v>
      </c>
      <c r="B14" s="97" t="n">
        <f aca="false">COUNTIF(Aufgabenliste!D$6:D$200,A14)</f>
        <v>2</v>
      </c>
      <c r="D14" s="17" t="s">
        <v>53</v>
      </c>
      <c r="E14" s="97" t="n">
        <f aca="false">COUNTIF(Aufgabenliste!E$6:E$200,D14)</f>
        <v>4</v>
      </c>
      <c r="G14" s="17" t="s">
        <v>39</v>
      </c>
      <c r="H14" s="103" t="n">
        <f aca="false">IFERROR(COUNTIF(Aufgabenliste!G6:G200,"In Bearbeitung")/COUNTA(Aufgabenliste!G6:G200),0)</f>
        <v>0.222222222222222</v>
      </c>
    </row>
    <row r="15" customFormat="false" ht="18" hidden="false" customHeight="true" outlineLevel="0" collapsed="false">
      <c r="A15" s="93" t="s">
        <v>61</v>
      </c>
      <c r="B15" s="94" t="n">
        <f aca="false">COUNTIF(Aufgabenliste!D$6:D$200,A15)</f>
        <v>2</v>
      </c>
      <c r="D15" s="93" t="s">
        <v>38</v>
      </c>
      <c r="E15" s="94" t="n">
        <f aca="false">COUNTIF(Aufgabenliste!E$6:E$200,D15)</f>
        <v>3</v>
      </c>
      <c r="G15" s="93" t="s">
        <v>185</v>
      </c>
      <c r="H15" s="102" t="n">
        <f aca="false">IFERROR(COUNTIF(Aufgabenliste!G6:G200,"Offen")/COUNTA(Aufgabenliste!G6:G200),0)</f>
        <v>0.5</v>
      </c>
    </row>
    <row r="16" customFormat="false" ht="18" hidden="false" customHeight="true" outlineLevel="0" collapsed="false">
      <c r="A16" s="17" t="s">
        <v>37</v>
      </c>
      <c r="B16" s="97" t="n">
        <f aca="false">COUNTIF(Aufgabenliste!D$6:D$200,A16)</f>
        <v>1</v>
      </c>
      <c r="D16" s="17" t="s">
        <v>68</v>
      </c>
      <c r="E16" s="97" t="n">
        <f aca="false">COUNTIF(Aufgabenliste!E$6:E$200,D16)</f>
        <v>2</v>
      </c>
      <c r="G16" s="17" t="s">
        <v>186</v>
      </c>
      <c r="H16" s="103" t="n">
        <f aca="false">IFERROR(SUM(Aufgabenliste!I6:I200)/SUM(Aufgabenliste!H6:H200),0)</f>
        <v>0.388429752066116</v>
      </c>
    </row>
    <row r="17" customFormat="false" ht="18" hidden="false" customHeight="true" outlineLevel="0" collapsed="false">
      <c r="A17" s="93" t="s">
        <v>72</v>
      </c>
      <c r="B17" s="94" t="n">
        <f aca="false">COUNTIF(Aufgabenliste!D$6:D$200,A17)</f>
        <v>3</v>
      </c>
      <c r="D17" s="93" t="s">
        <v>73</v>
      </c>
      <c r="E17" s="94" t="n">
        <f aca="false">COUNTIF(Aufgabenliste!E$6:E$200,D17)</f>
        <v>3</v>
      </c>
      <c r="G17" s="93" t="s">
        <v>187</v>
      </c>
      <c r="H17" s="102" t="n">
        <f aca="false">IFERROR(AVERAGE(Aufgabenliste!K6:K200)/100,0)</f>
        <v>0.383333333333333</v>
      </c>
    </row>
    <row r="18" customFormat="false" ht="18" hidden="false" customHeight="true" outlineLevel="0" collapsed="false">
      <c r="A18" s="17" t="s">
        <v>46</v>
      </c>
      <c r="B18" s="97" t="n">
        <f aca="false">COUNTIF(Aufgabenliste!D$6:D$200,A18)</f>
        <v>1</v>
      </c>
      <c r="D18" s="17" t="s">
        <v>98</v>
      </c>
      <c r="E18" s="97" t="n">
        <f aca="false">COUNTIF(Aufgabenliste!E$6:E$200,D18)</f>
        <v>1</v>
      </c>
    </row>
    <row r="19" customFormat="false" ht="18" hidden="false" customHeight="true" outlineLevel="0" collapsed="false">
      <c r="A19" s="93" t="s">
        <v>18</v>
      </c>
      <c r="B19" s="94" t="n">
        <f aca="false">COUNTIF(Aufgabenliste!D$6:D$200,A19)</f>
        <v>1</v>
      </c>
      <c r="D19" s="93" t="s">
        <v>47</v>
      </c>
      <c r="E19" s="94" t="n">
        <f aca="false">COUNTIF(Aufgabenliste!E$6:E$200,D19)</f>
        <v>2</v>
      </c>
    </row>
    <row r="20" customFormat="false" ht="18" hidden="false" customHeight="true" outlineLevel="0" collapsed="false">
      <c r="A20" s="17" t="s">
        <v>97</v>
      </c>
      <c r="B20" s="97" t="n">
        <f aca="false">COUNTIF(Aufgabenliste!D$6:D$200,A20)</f>
        <v>1</v>
      </c>
    </row>
    <row r="21" customFormat="false" ht="18" hidden="false" customHeight="true" outlineLevel="0" collapsed="false">
      <c r="A21" s="93" t="s">
        <v>86</v>
      </c>
      <c r="B21" s="94" t="n">
        <f aca="false">COUNTIF(Aufgabenliste!D$6:D$200,A21)</f>
        <v>1</v>
      </c>
    </row>
    <row r="22" customFormat="false" ht="18" hidden="false" customHeight="true" outlineLevel="0" collapsed="false">
      <c r="A22" s="17" t="s">
        <v>103</v>
      </c>
      <c r="B22" s="97" t="n">
        <f aca="false">COUNTIF(Aufgabenliste!D$6:D$200,A22)</f>
        <v>1</v>
      </c>
    </row>
    <row r="23" customFormat="false" ht="18" hidden="false" customHeight="true" outlineLevel="0" collapsed="false">
      <c r="A23" s="93" t="s">
        <v>81</v>
      </c>
      <c r="B23" s="94" t="n">
        <f aca="false">COUNTIF(Aufgabenliste!D$6:D$200,A23)</f>
        <v>1</v>
      </c>
    </row>
    <row r="26" customFormat="false" ht="7.5" hidden="false" customHeight="true" outlineLevel="0" collapsed="false"/>
    <row r="27" customFormat="false" ht="18" hidden="false" customHeight="true" outlineLevel="0" collapsed="false">
      <c r="A27" s="104" t="s">
        <v>188</v>
      </c>
      <c r="B27" s="104"/>
      <c r="C27" s="104"/>
      <c r="D27" s="104"/>
      <c r="E27" s="104"/>
      <c r="F27" s="104"/>
      <c r="G27" s="104"/>
      <c r="H27" s="104"/>
    </row>
  </sheetData>
  <mergeCells count="9">
    <mergeCell ref="A1:H1"/>
    <mergeCell ref="A2:H2"/>
    <mergeCell ref="A4:B4"/>
    <mergeCell ref="D4:E4"/>
    <mergeCell ref="G4:H4"/>
    <mergeCell ref="A12:B12"/>
    <mergeCell ref="D12:E12"/>
    <mergeCell ref="G12:H12"/>
    <mergeCell ref="A27:H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B1A1A"/>
    <pageSetUpPr fitToPage="false"/>
  </sheetPr>
  <dimension ref="A1:E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30"/>
    <col collapsed="false" customWidth="true" hidden="false" outlineLevel="0" max="3" min="3" style="0" width="4"/>
    <col collapsed="false" customWidth="true" hidden="false" outlineLevel="0" max="5" min="4" style="0" width="30"/>
  </cols>
  <sheetData>
    <row r="1" customFormat="false" ht="49.5" hidden="false" customHeight="true" outlineLevel="0" collapsed="false">
      <c r="A1" s="70" t="s">
        <v>189</v>
      </c>
      <c r="B1" s="70"/>
      <c r="C1" s="70"/>
      <c r="D1" s="70"/>
      <c r="E1" s="70"/>
    </row>
    <row r="2" customFormat="false" ht="15.75" hidden="false" customHeight="true" outlineLevel="0" collapsed="false">
      <c r="A2" s="2"/>
      <c r="B2" s="2"/>
      <c r="C2" s="2"/>
      <c r="D2" s="2"/>
      <c r="E2" s="2"/>
    </row>
    <row r="3" customFormat="false" ht="21.75" hidden="false" customHeight="true" outlineLevel="0" collapsed="false">
      <c r="A3" s="105" t="s">
        <v>190</v>
      </c>
      <c r="B3" s="105"/>
      <c r="D3" s="105" t="s">
        <v>191</v>
      </c>
      <c r="E3" s="105"/>
    </row>
    <row r="4" customFormat="false" ht="19.5" hidden="false" customHeight="true" outlineLevel="0" collapsed="false">
      <c r="A4" s="106" t="s">
        <v>192</v>
      </c>
      <c r="B4" s="106" t="s">
        <v>193</v>
      </c>
      <c r="D4" s="106" t="s">
        <v>6</v>
      </c>
      <c r="E4" s="106" t="s">
        <v>194</v>
      </c>
    </row>
    <row r="5" customFormat="false" ht="21.75" hidden="false" customHeight="true" outlineLevel="0" collapsed="false">
      <c r="A5" s="39" t="s">
        <v>195</v>
      </c>
      <c r="B5" s="41" t="s">
        <v>39</v>
      </c>
      <c r="D5" s="46" t="s">
        <v>15</v>
      </c>
      <c r="E5" s="48" t="s">
        <v>196</v>
      </c>
    </row>
    <row r="6" customFormat="false" ht="21.75" hidden="false" customHeight="true" outlineLevel="0" collapsed="false">
      <c r="A6" s="12" t="s">
        <v>197</v>
      </c>
      <c r="B6" s="14" t="s">
        <v>20</v>
      </c>
      <c r="D6" s="107" t="s">
        <v>25</v>
      </c>
      <c r="E6" s="108" t="s">
        <v>198</v>
      </c>
    </row>
    <row r="7" customFormat="false" ht="21.75" hidden="false" customHeight="true" outlineLevel="0" collapsed="false">
      <c r="A7" s="12" t="s">
        <v>199</v>
      </c>
      <c r="B7" s="14" t="s">
        <v>20</v>
      </c>
      <c r="D7" s="46" t="s">
        <v>55</v>
      </c>
      <c r="E7" s="48" t="s">
        <v>200</v>
      </c>
    </row>
    <row r="8" customFormat="false" ht="21.75" hidden="false" customHeight="true" outlineLevel="0" collapsed="false">
      <c r="A8" s="53" t="s">
        <v>201</v>
      </c>
      <c r="B8" s="54" t="s">
        <v>62</v>
      </c>
      <c r="D8" s="18" t="s">
        <v>59</v>
      </c>
      <c r="E8" s="20" t="s">
        <v>60</v>
      </c>
    </row>
    <row r="9" customFormat="false" ht="21.75" hidden="false" customHeight="true" outlineLevel="0" collapsed="false">
      <c r="A9" s="53" t="s">
        <v>202</v>
      </c>
      <c r="B9" s="54" t="s">
        <v>62</v>
      </c>
      <c r="D9" s="46" t="s">
        <v>65</v>
      </c>
      <c r="E9" s="48" t="s">
        <v>203</v>
      </c>
    </row>
    <row r="10" customFormat="false" ht="21.75" hidden="false" customHeight="true" outlineLevel="0" collapsed="false">
      <c r="A10" s="39" t="s">
        <v>204</v>
      </c>
      <c r="B10" s="41" t="s">
        <v>39</v>
      </c>
      <c r="D10" s="18" t="s">
        <v>91</v>
      </c>
      <c r="E10" s="20" t="s">
        <v>205</v>
      </c>
    </row>
    <row r="11" customFormat="false" ht="21.75" hidden="false" customHeight="true" outlineLevel="0" collapsed="false">
      <c r="A11" s="53" t="s">
        <v>161</v>
      </c>
      <c r="B11" s="54" t="s">
        <v>62</v>
      </c>
      <c r="D11" s="46" t="s">
        <v>95</v>
      </c>
      <c r="E11" s="48" t="s">
        <v>206</v>
      </c>
    </row>
    <row r="12" customFormat="false" ht="21.75" hidden="false" customHeight="true" outlineLevel="0" collapsed="false">
      <c r="D12" s="18" t="s">
        <v>101</v>
      </c>
      <c r="E12" s="20" t="s">
        <v>207</v>
      </c>
    </row>
    <row r="13" customFormat="false" ht="21.75" hidden="false" customHeight="true" outlineLevel="0" collapsed="false">
      <c r="D13" s="46" t="s">
        <v>109</v>
      </c>
      <c r="E13" s="48" t="s">
        <v>208</v>
      </c>
    </row>
    <row r="16" customFormat="false" ht="19.5" hidden="false" customHeight="true" outlineLevel="0" collapsed="false">
      <c r="A16" s="105" t="s">
        <v>209</v>
      </c>
      <c r="B16" s="105"/>
      <c r="C16" s="105"/>
      <c r="D16" s="105"/>
      <c r="E16" s="105"/>
    </row>
    <row r="17" customFormat="false" ht="18" hidden="false" customHeight="true" outlineLevel="0" collapsed="false">
      <c r="A17" s="109" t="s">
        <v>210</v>
      </c>
      <c r="B17" s="109"/>
      <c r="C17" s="109"/>
      <c r="D17" s="109"/>
      <c r="E17" s="109"/>
    </row>
    <row r="18" customFormat="false" ht="21.75" hidden="false" customHeight="true" outlineLevel="0" collapsed="false">
      <c r="A18" s="110"/>
      <c r="B18" s="110"/>
      <c r="C18" s="110"/>
      <c r="D18" s="110"/>
      <c r="E18" s="110"/>
    </row>
    <row r="19" customFormat="false" ht="21.75" hidden="false" customHeight="true" outlineLevel="0" collapsed="false">
      <c r="A19" s="110"/>
      <c r="B19" s="110"/>
      <c r="C19" s="110"/>
      <c r="D19" s="110"/>
      <c r="E19" s="110"/>
    </row>
    <row r="20" customFormat="false" ht="18" hidden="false" customHeight="true" outlineLevel="0" collapsed="false">
      <c r="A20" s="109" t="s">
        <v>211</v>
      </c>
      <c r="B20" s="109"/>
      <c r="C20" s="109"/>
      <c r="D20" s="109"/>
      <c r="E20" s="109"/>
    </row>
    <row r="21" customFormat="false" ht="21.75" hidden="false" customHeight="true" outlineLevel="0" collapsed="false">
      <c r="A21" s="110"/>
      <c r="B21" s="110"/>
      <c r="C21" s="110"/>
      <c r="D21" s="110"/>
      <c r="E21" s="110"/>
    </row>
    <row r="22" customFormat="false" ht="21.75" hidden="false" customHeight="true" outlineLevel="0" collapsed="false">
      <c r="A22" s="110"/>
      <c r="B22" s="110"/>
      <c r="C22" s="110"/>
      <c r="D22" s="110"/>
      <c r="E22" s="110"/>
    </row>
    <row r="23" customFormat="false" ht="18" hidden="false" customHeight="true" outlineLevel="0" collapsed="false">
      <c r="A23" s="109" t="s">
        <v>212</v>
      </c>
      <c r="B23" s="109"/>
      <c r="C23" s="109"/>
      <c r="D23" s="109"/>
      <c r="E23" s="109"/>
    </row>
    <row r="24" customFormat="false" ht="21.75" hidden="false" customHeight="true" outlineLevel="0" collapsed="false">
      <c r="A24" s="110"/>
      <c r="B24" s="110"/>
      <c r="C24" s="110"/>
      <c r="D24" s="110"/>
      <c r="E24" s="110"/>
    </row>
    <row r="25" customFormat="false" ht="21.75" hidden="false" customHeight="true" outlineLevel="0" collapsed="false">
      <c r="A25" s="110"/>
      <c r="B25" s="110"/>
      <c r="C25" s="110"/>
      <c r="D25" s="110"/>
      <c r="E25" s="110"/>
    </row>
    <row r="26" customFormat="false" ht="18" hidden="false" customHeight="true" outlineLevel="0" collapsed="false">
      <c r="A26" s="109" t="s">
        <v>213</v>
      </c>
      <c r="B26" s="109"/>
      <c r="C26" s="109"/>
      <c r="D26" s="109"/>
      <c r="E26" s="109"/>
    </row>
    <row r="27" customFormat="false" ht="21.75" hidden="false" customHeight="true" outlineLevel="0" collapsed="false">
      <c r="A27" s="110"/>
      <c r="B27" s="110"/>
      <c r="C27" s="110"/>
      <c r="D27" s="110"/>
      <c r="E27" s="110"/>
    </row>
    <row r="28" customFormat="false" ht="21.75" hidden="false" customHeight="true" outlineLevel="0" collapsed="false">
      <c r="A28" s="110"/>
      <c r="B28" s="110"/>
      <c r="C28" s="110"/>
      <c r="D28" s="110"/>
      <c r="E28" s="110"/>
    </row>
  </sheetData>
  <mergeCells count="17">
    <mergeCell ref="A1:E1"/>
    <mergeCell ref="A2:E2"/>
    <mergeCell ref="A3:B3"/>
    <mergeCell ref="D3:E3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2026-09-03T08:08:41Z</dcterms:created>
  <dc:creator>openpyxl</dc:creator>
  <dc:description/>
  <dc:language>en-US</dc:language>
  <cp:lastModifiedBy/>
  <dcterms:modified xsi:type="dcterms:W3CDTF">2026-09-03T08:08:42Z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