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Vorlage Cloud\Generador Excel\"/>
    </mc:Choice>
  </mc:AlternateContent>
  <xr:revisionPtr revIDLastSave="0" documentId="13_ncr:1_{0BEB568D-90F8-471B-A73B-D6BA2CC9C7A6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Budget" sheetId="2" r:id="rId2"/>
    <sheet name="Gäste" sheetId="3" r:id="rId3"/>
    <sheet name="Aufgaben" sheetId="4" r:id="rId4"/>
    <sheet name="Dienstleister" sheetId="5" r:id="rId5"/>
  </sheets>
  <definedNames>
    <definedName name="_xlnm.Print_Area" localSheetId="3">Aufgaben!$A$1:$G$36</definedName>
    <definedName name="_xlnm.Print_Area" localSheetId="1">Budget!$A$1:$G$32</definedName>
    <definedName name="_xlnm.Print_Area" localSheetId="4">Dienstleister!$A$1:$G$28</definedName>
    <definedName name="_xlnm.Print_Area" localSheetId="2">Gäste!$A$1:$H$40</definedName>
    <definedName name="_xlnm.Print_Area" localSheetId="0">Übersicht!$A$1:$I$25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5" l="1"/>
  <c r="D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28" i="5" s="1"/>
  <c r="E36" i="4"/>
  <c r="D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D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G30" i="2"/>
  <c r="D30" i="2"/>
  <c r="C30" i="2"/>
  <c r="B30" i="2"/>
  <c r="G29" i="2"/>
  <c r="F29" i="2"/>
  <c r="E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/>
  <c r="G19" i="2"/>
  <c r="F19" i="2"/>
  <c r="E19" i="2"/>
  <c r="G18" i="2"/>
  <c r="F18" i="2"/>
  <c r="E18" i="2"/>
  <c r="G17" i="2"/>
  <c r="F17" i="2"/>
  <c r="E17" i="2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E30" i="2" s="1"/>
  <c r="G9" i="2"/>
  <c r="F9" i="2"/>
  <c r="F30" i="2" s="1"/>
  <c r="E9" i="2"/>
  <c r="G8" i="2"/>
  <c r="F8" i="2"/>
  <c r="E8" i="2"/>
  <c r="G7" i="2"/>
  <c r="F7" i="2"/>
  <c r="E7" i="2"/>
  <c r="G6" i="2"/>
  <c r="F6" i="2"/>
  <c r="E6" i="2"/>
  <c r="H24" i="1"/>
  <c r="D24" i="1"/>
  <c r="H23" i="1"/>
  <c r="D23" i="1"/>
  <c r="H22" i="1"/>
  <c r="D22" i="1"/>
  <c r="F20" i="1"/>
  <c r="B20" i="1"/>
  <c r="H17" i="1"/>
  <c r="B17" i="1"/>
  <c r="H16" i="1"/>
  <c r="D16" i="1"/>
  <c r="H15" i="1"/>
  <c r="D15" i="1"/>
  <c r="F13" i="1"/>
  <c r="B13" i="1"/>
</calcChain>
</file>

<file path=xl/sharedStrings.xml><?xml version="1.0" encoding="utf-8"?>
<sst xmlns="http://schemas.openxmlformats.org/spreadsheetml/2006/main" count="271" uniqueCount="179">
  <si>
    <t>HOCHZEITSPLANER</t>
  </si>
  <si>
    <t>2026</t>
  </si>
  <si>
    <t>Alle Zahlen aktualisieren sich automatisch aus den Blättern Budget, Gäste, Aufgaben und Dienstleister.</t>
  </si>
  <si>
    <t xml:space="preserve">  Grunddaten</t>
  </si>
  <si>
    <t>BRAUT</t>
  </si>
  <si>
    <t>Lena Sommer</t>
  </si>
  <si>
    <t>BRÄUTIGAM</t>
  </si>
  <si>
    <t>Jonas Bachmann</t>
  </si>
  <si>
    <t>HOCHZEITSDATUM</t>
  </si>
  <si>
    <t>UHRZEIT (TRAUUNG)</t>
  </si>
  <si>
    <t>14:30 Uhr</t>
  </si>
  <si>
    <t>LOCATION</t>
  </si>
  <si>
    <t>Landgut Rosenau</t>
  </si>
  <si>
    <t>GESAMTBUDGET</t>
  </si>
  <si>
    <t xml:space="preserve">  Auf einen Blick</t>
  </si>
  <si>
    <t>COUNTDOWN · TAGE</t>
  </si>
  <si>
    <t>BUDGET · AUSGEGEBEN</t>
  </si>
  <si>
    <t>Datum</t>
  </si>
  <si>
    <t>Gesamtbudget</t>
  </si>
  <si>
    <t>Wochentag</t>
  </si>
  <si>
    <t>Geschätzt gesamt</t>
  </si>
  <si>
    <t>Verbleibend</t>
  </si>
  <si>
    <t>GÄSTE · ZUGESAGT (PERS.)</t>
  </si>
  <si>
    <t>AUFGABEN · FORTSCHRITT</t>
  </si>
  <si>
    <t>Zusagen</t>
  </si>
  <si>
    <t>Erledigt</t>
  </si>
  <si>
    <t>Absagen</t>
  </si>
  <si>
    <t>In Arbeit</t>
  </si>
  <si>
    <t>Offen</t>
  </si>
  <si>
    <t>Legende: warm hinterlegte Felder sind Eingabefelder. Diese Vorlage dient der privaten Planungsübersicht und ersetzt keine verbindlichen Verträge mit Dienstleistern.</t>
  </si>
  <si>
    <t>BUDGET</t>
  </si>
  <si>
    <t>Geschätzte und tatsächliche Kosten – die Summen fließen automatisch in die Übersicht.</t>
  </si>
  <si>
    <t>Kategorie</t>
  </si>
  <si>
    <t>Geschätzt</t>
  </si>
  <si>
    <t>Tatsächlich</t>
  </si>
  <si>
    <t>Bereits
bezahlt</t>
  </si>
  <si>
    <t>Noch offen</t>
  </si>
  <si>
    <t>Abw. z.
Schätzung</t>
  </si>
  <si>
    <t>Anteil am
Budget</t>
  </si>
  <si>
    <t>Location (Miete)</t>
  </si>
  <si>
    <t>Catering &amp; Getränke</t>
  </si>
  <si>
    <t>Fotograf &amp; Videograf</t>
  </si>
  <si>
    <t>Musik &amp; DJ</t>
  </si>
  <si>
    <t>Dekoration &amp; Blumen</t>
  </si>
  <si>
    <t>Brautkleid &amp; Styling</t>
  </si>
  <si>
    <t>Anzug Bräutigam</t>
  </si>
  <si>
    <t>Papeterie &amp; Einladungen</t>
  </si>
  <si>
    <t>Eheringe</t>
  </si>
  <si>
    <t>Hochzeitstorte</t>
  </si>
  <si>
    <t>Freie Trauung / Standesamt</t>
  </si>
  <si>
    <t>Transport &amp; Übernachtung</t>
  </si>
  <si>
    <t>Gastgeschenke</t>
  </si>
  <si>
    <t>Reserve / Puffer</t>
  </si>
  <si>
    <t>GESAMT</t>
  </si>
  <si>
    <t>Tipp: Nur die farbig hinterlegten Felder (Kategorie, Geschätzt, Tatsächlich, Bereits bezahlt) ausfüllen – „Noch offen“, „Abweichung“ und „Anteil“ berechnen sich selbst. Das Gesamtbudget wird auf dem Blatt „Übersicht“ eingegeben.</t>
  </si>
  <si>
    <t>GÄSTELISTE</t>
  </si>
  <si>
    <t>Zu-/Absagen (RSVP), Personenzahl, Menüwunsch und Tischzuordnung – die Zahlen erscheinen in der Übersicht.</t>
  </si>
  <si>
    <t>Nr.</t>
  </si>
  <si>
    <t>Name / Gruppe</t>
  </si>
  <si>
    <t>Personen</t>
  </si>
  <si>
    <t>RSVP</t>
  </si>
  <si>
    <t>Menüwunsch</t>
  </si>
  <si>
    <t>Tisch</t>
  </si>
  <si>
    <t>Notiz</t>
  </si>
  <si>
    <t>Familie Sommer</t>
  </si>
  <si>
    <t>Familie Braut</t>
  </si>
  <si>
    <t>Zugesagt</t>
  </si>
  <si>
    <t>Fleisch</t>
  </si>
  <si>
    <t>1</t>
  </si>
  <si>
    <t>Eltern der Braut</t>
  </si>
  <si>
    <t>Familie Bachmann</t>
  </si>
  <si>
    <t>Familie Bräutigam</t>
  </si>
  <si>
    <t>Eltern des Bräutigams</t>
  </si>
  <si>
    <t>Herta Sommer</t>
  </si>
  <si>
    <t>Vegetarisch</t>
  </si>
  <si>
    <t>2</t>
  </si>
  <si>
    <t>Großmutter, glutenfrei</t>
  </si>
  <si>
    <t>Klara &amp; Tobias Winter</t>
  </si>
  <si>
    <t>Freunde</t>
  </si>
  <si>
    <t>3</t>
  </si>
  <si>
    <t>Miriam Faber</t>
  </si>
  <si>
    <t>–</t>
  </si>
  <si>
    <t>Rückmeldung ausstehend</t>
  </si>
  <si>
    <t>Familie Kohl</t>
  </si>
  <si>
    <t>4</t>
  </si>
  <si>
    <t>inkl. 2 Kinder</t>
  </si>
  <si>
    <t>Daniel Roth</t>
  </si>
  <si>
    <t>Kollegen</t>
  </si>
  <si>
    <t>Abgesagt</t>
  </si>
  <si>
    <t>verhindert</t>
  </si>
  <si>
    <t>Sophie &amp; Paul Lang</t>
  </si>
  <si>
    <t>Bernd Bachmann</t>
  </si>
  <si>
    <t>Onkel</t>
  </si>
  <si>
    <t>Nina Vogt</t>
  </si>
  <si>
    <t>Vegan</t>
  </si>
  <si>
    <t>Elias Braun</t>
  </si>
  <si>
    <t>Familie Otto</t>
  </si>
  <si>
    <t>Greta Simon</t>
  </si>
  <si>
    <t>Tim Keller</t>
  </si>
  <si>
    <t>Trauzeuge</t>
  </si>
  <si>
    <t>SUMME</t>
  </si>
  <si>
    <t>Personen mit Zusage</t>
  </si>
  <si>
    <t>AUFGABEN &amp; CHECKLISTE</t>
  </si>
  <si>
    <t>Termine, Zuständigkeit und Status – überfällige offene Aufgaben werden rot markiert.</t>
  </si>
  <si>
    <t>Aufgabe</t>
  </si>
  <si>
    <t>Fällig bis</t>
  </si>
  <si>
    <t>Verantwortlich</t>
  </si>
  <si>
    <t>Priorität</t>
  </si>
  <si>
    <t>Status</t>
  </si>
  <si>
    <t>Location besichtigen &amp; buchen</t>
  </si>
  <si>
    <t>Location</t>
  </si>
  <si>
    <t>Beide</t>
  </si>
  <si>
    <t>Hoch</t>
  </si>
  <si>
    <t>Standesamt-Termin reservieren</t>
  </si>
  <si>
    <t>Trauung</t>
  </si>
  <si>
    <t>Lena</t>
  </si>
  <si>
    <t>Fotograf buchen</t>
  </si>
  <si>
    <t>Dienstleister</t>
  </si>
  <si>
    <t>Jonas</t>
  </si>
  <si>
    <t>Save-the-Date versenden</t>
  </si>
  <si>
    <t>Papeterie</t>
  </si>
  <si>
    <t>Mittel</t>
  </si>
  <si>
    <t>Catering-Menü festlegen</t>
  </si>
  <si>
    <t>Catering</t>
  </si>
  <si>
    <t>Brautkleid-Anprobe</t>
  </si>
  <si>
    <t>Kleidung</t>
  </si>
  <si>
    <t>Einladungen drucken &amp; versenden</t>
  </si>
  <si>
    <t>DJ buchen</t>
  </si>
  <si>
    <t>Musik</t>
  </si>
  <si>
    <t>Hochzeitstorte bestellen</t>
  </si>
  <si>
    <t>Sitzordnung erstellen</t>
  </si>
  <si>
    <t>Organisation</t>
  </si>
  <si>
    <t>Eheringe aussuchen</t>
  </si>
  <si>
    <t>Sonstiges</t>
  </si>
  <si>
    <t>Deko besorgen</t>
  </si>
  <si>
    <t>Dekoration</t>
  </si>
  <si>
    <t>Niedrig</t>
  </si>
  <si>
    <t>Trauzeugen festlegen</t>
  </si>
  <si>
    <t>Flitterwochen buchen</t>
  </si>
  <si>
    <t>Reise</t>
  </si>
  <si>
    <t>FORTSCHRITT</t>
  </si>
  <si>
    <t>DIENSTLEISTER</t>
  </si>
  <si>
    <t>Anbieter, Kontakt, Angebot und Buchungsstatus – Restbeträge berechnen sich automatisch.</t>
  </si>
  <si>
    <t>Gewerk</t>
  </si>
  <si>
    <t>Anbieter</t>
  </si>
  <si>
    <t>Kontakt</t>
  </si>
  <si>
    <t>Angebot</t>
  </si>
  <si>
    <t>Anzahlung</t>
  </si>
  <si>
    <t>Restbetrag</t>
  </si>
  <si>
    <t>kontakt@landgut-rosenau.example</t>
  </si>
  <si>
    <t>Gebucht</t>
  </si>
  <si>
    <t>Feinkost Mattis</t>
  </si>
  <si>
    <t>buchung@feinkost-mattis.example</t>
  </si>
  <si>
    <t>Fotograf</t>
  </si>
  <si>
    <t>Studio Lichtblick</t>
  </si>
  <si>
    <t>hallo@studio-lichtblick.example</t>
  </si>
  <si>
    <t>Musik / DJ</t>
  </si>
  <si>
    <t>DJ Aurel</t>
  </si>
  <si>
    <t>booking@dj-aurel.example</t>
  </si>
  <si>
    <t>Floristik</t>
  </si>
  <si>
    <t>Blütenwerk Marlene</t>
  </si>
  <si>
    <t>info@bluetenwerk-marlene.example</t>
  </si>
  <si>
    <t>Angebot erhalten</t>
  </si>
  <si>
    <t>Konditorei</t>
  </si>
  <si>
    <t>Zuckerguss Café</t>
  </si>
  <si>
    <t>bestellung@zuckerguss.example</t>
  </si>
  <si>
    <t>Angefragt</t>
  </si>
  <si>
    <t>Brautmode</t>
  </si>
  <si>
    <t>Atelier Aveline</t>
  </si>
  <si>
    <t>termin@atelier-aveline.example</t>
  </si>
  <si>
    <t>Bezahlt</t>
  </si>
  <si>
    <t>Druckerei Feder &amp; Co.</t>
  </si>
  <si>
    <t>service@feder-und-co.example</t>
  </si>
  <si>
    <t>Trauredner</t>
  </si>
  <si>
    <t>Frei &amp; Wort</t>
  </si>
  <si>
    <t>kontakt@frei-und-wort.example</t>
  </si>
  <si>
    <t>Transport</t>
  </si>
  <si>
    <t>Oldtimer-Verleih Held</t>
  </si>
  <si>
    <t>anfrage@oldtimer-held.example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</si>
</sst>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&quot; €&quot;"/>
  </numFmts>
  <fonts count="27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22"/>
      <color rgb="FFEADCC2"/>
      <name val="Calibri"/>
      <charset val="1"/>
    </font>
    <font>
      <i/>
      <sz val="9"/>
      <color rgb="FF7A6A72"/>
      <name val="Calibri"/>
      <charset val="1"/>
    </font>
    <font>
      <b/>
      <sz val="11"/>
      <color rgb="FFFFFFFF"/>
      <name val="Calibri"/>
      <charset val="1"/>
    </font>
    <font>
      <b/>
      <sz val="8"/>
      <color rgb="FF7A6A72"/>
      <name val="Calibri"/>
      <charset val="1"/>
    </font>
    <font>
      <b/>
      <sz val="11"/>
      <color rgb="FF1B3A63"/>
      <name val="Calibri"/>
      <charset val="1"/>
    </font>
    <font>
      <b/>
      <sz val="10"/>
      <color rgb="FFFFFFFF"/>
      <name val="Calibri"/>
      <charset val="1"/>
    </font>
    <font>
      <b/>
      <sz val="26"/>
      <color rgb="FFA8814B"/>
      <name val="Calibri"/>
      <charset val="1"/>
    </font>
    <font>
      <b/>
      <sz val="26"/>
      <color rgb="FF3E2233"/>
      <name val="Calibri"/>
      <charset val="1"/>
    </font>
    <font>
      <sz val="9"/>
      <color rgb="FF7A6A72"/>
      <name val="Calibri"/>
      <charset val="1"/>
    </font>
    <font>
      <b/>
      <sz val="9"/>
      <color rgb="FF3E2233"/>
      <name val="Calibri"/>
      <charset val="1"/>
    </font>
    <font>
      <b/>
      <sz val="9"/>
      <color rgb="FFA8814B"/>
      <name val="Calibri"/>
      <charset val="1"/>
    </font>
    <font>
      <b/>
      <sz val="9"/>
      <color rgb="FF2E7D5B"/>
      <name val="Calibri"/>
      <charset val="1"/>
    </font>
    <font>
      <b/>
      <sz val="9"/>
      <color rgb="FFB23A5B"/>
      <name val="Calibri"/>
      <charset val="1"/>
    </font>
    <font>
      <b/>
      <sz val="9"/>
      <color rgb="FF9A6B1F"/>
      <name val="Calibri"/>
      <charset val="1"/>
    </font>
    <font>
      <i/>
      <sz val="8"/>
      <color rgb="FF7A6A72"/>
      <name val="Calibri"/>
      <charset val="1"/>
    </font>
    <font>
      <b/>
      <sz val="16"/>
      <color rgb="FFFFFFFF"/>
      <name val="Calibri"/>
      <charset val="1"/>
    </font>
    <font>
      <sz val="10"/>
      <color rgb="FF2C1B25"/>
      <name val="Calibri"/>
      <charset val="1"/>
    </font>
    <font>
      <sz val="10"/>
      <color rgb="FF1B3A63"/>
      <name val="Calibri"/>
      <charset val="1"/>
    </font>
    <font>
      <sz val="10"/>
      <color rgb="FF7A6A72"/>
      <name val="Calibri"/>
      <charset val="1"/>
    </font>
    <font>
      <b/>
      <sz val="9"/>
      <color rgb="FF7A6A72"/>
      <name val="Calibri"/>
      <charset val="1"/>
    </font>
    <font>
      <b/>
      <sz val="10"/>
      <color rgb="FF2C1B25"/>
      <name val="Calibri"/>
      <charset val="1"/>
    </font>
    <font>
      <sz val="9"/>
      <color rgb="FF2C1B25"/>
      <name val="Calibri"/>
      <charset val="1"/>
    </font>
    <font>
      <sz val="9"/>
      <color rgb="FFEADCC2"/>
      <name val="Calibri"/>
      <charset val="1"/>
    </font>
    <font>
      <b/>
      <sz val="9"/>
      <color rgb="FF2C1B25"/>
      <name val="Calibri"/>
      <charset val="1"/>
    </font>
    <font>
      <b/>
      <sz val="10"/>
      <color rgb="FF3E2233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A8814B"/>
        <bgColor rgb="FF9A6B1F"/>
      </patternFill>
    </fill>
    <fill>
      <patternFill patternType="solid">
        <fgColor rgb="FF3E2233"/>
        <bgColor rgb="FF2C1B25"/>
      </patternFill>
    </fill>
    <fill>
      <patternFill patternType="solid">
        <fgColor rgb="FF6E3B52"/>
        <bgColor rgb="FF3E2233"/>
      </patternFill>
    </fill>
    <fill>
      <patternFill patternType="solid">
        <fgColor rgb="FFF3E4EC"/>
        <bgColor rgb="FFF7DEE6"/>
      </patternFill>
    </fill>
    <fill>
      <patternFill patternType="solid">
        <fgColor rgb="FFFCEFE7"/>
        <bgColor rgb="FFFBF4F8"/>
      </patternFill>
    </fill>
    <fill>
      <patternFill patternType="solid">
        <fgColor rgb="FFFFFFFF"/>
        <bgColor rgb="FFFBF4F8"/>
      </patternFill>
    </fill>
    <fill>
      <patternFill patternType="solid">
        <fgColor rgb="FFFBF4F8"/>
        <bgColor rgb="FFFCEFE7"/>
      </patternFill>
    </fill>
  </fills>
  <borders count="13">
    <border>
      <left/>
      <right/>
      <top/>
      <bottom/>
      <diagonal/>
    </border>
    <border>
      <left style="medium">
        <color rgb="FF3E2233"/>
      </left>
      <right style="thin">
        <color rgb="FFD8C6D0"/>
      </right>
      <top style="medium">
        <color rgb="FF3E2233"/>
      </top>
      <bottom style="medium">
        <color rgb="FF3E2233"/>
      </bottom>
      <diagonal/>
    </border>
    <border>
      <left style="thin">
        <color rgb="FFD8C6D0"/>
      </left>
      <right style="medium">
        <color rgb="FF3E2233"/>
      </right>
      <top style="medium">
        <color rgb="FF3E2233"/>
      </top>
      <bottom style="medium">
        <color rgb="FF3E2233"/>
      </bottom>
      <diagonal/>
    </border>
    <border>
      <left style="medium">
        <color rgb="FF3E2233"/>
      </left>
      <right style="medium">
        <color rgb="FF3E2233"/>
      </right>
      <top style="medium">
        <color rgb="FF3E2233"/>
      </top>
      <bottom style="medium">
        <color rgb="FF3E2233"/>
      </bottom>
      <diagonal/>
    </border>
    <border>
      <left style="thin">
        <color rgb="FFD8C6D0"/>
      </left>
      <right style="thin">
        <color rgb="FFD8C6D0"/>
      </right>
      <top style="thin">
        <color rgb="FFD8C6D0"/>
      </top>
      <bottom style="thin">
        <color rgb="FFD8C6D0"/>
      </bottom>
      <diagonal/>
    </border>
    <border>
      <left style="medium">
        <color rgb="FFA8814B"/>
      </left>
      <right style="medium">
        <color rgb="FFA8814B"/>
      </right>
      <top style="medium">
        <color rgb="FFA8814B"/>
      </top>
      <bottom style="thin">
        <color rgb="FFD8C6D0"/>
      </bottom>
      <diagonal/>
    </border>
    <border>
      <left style="medium">
        <color rgb="FFA8814B"/>
      </left>
      <right style="medium">
        <color rgb="FFA8814B"/>
      </right>
      <top style="thin">
        <color rgb="FFD8C6D0"/>
      </top>
      <bottom style="thin">
        <color rgb="FFD8C6D0"/>
      </bottom>
      <diagonal/>
    </border>
    <border>
      <left style="medium">
        <color rgb="FFA8814B"/>
      </left>
      <right style="thin">
        <color rgb="FFD8C6D0"/>
      </right>
      <top style="thin">
        <color rgb="FFD8C6D0"/>
      </top>
      <bottom style="thin">
        <color rgb="FFD8C6D0"/>
      </bottom>
      <diagonal/>
    </border>
    <border>
      <left style="thin">
        <color rgb="FFD8C6D0"/>
      </left>
      <right style="medium">
        <color rgb="FFA8814B"/>
      </right>
      <top style="thin">
        <color rgb="FFD8C6D0"/>
      </top>
      <bottom style="thin">
        <color rgb="FFD8C6D0"/>
      </bottom>
      <diagonal/>
    </border>
    <border>
      <left style="medium">
        <color rgb="FFA8814B"/>
      </left>
      <right style="medium">
        <color rgb="FFA8814B"/>
      </right>
      <top style="thin">
        <color rgb="FFD8C6D0"/>
      </top>
      <bottom style="medium">
        <color rgb="FFA8814B"/>
      </bottom>
      <diagonal/>
    </border>
    <border>
      <left style="medium">
        <color rgb="FFA8814B"/>
      </left>
      <right style="thin">
        <color rgb="FFD8C6D0"/>
      </right>
      <top style="thin">
        <color rgb="FFD8C6D0"/>
      </top>
      <bottom style="medium">
        <color rgb="FFA8814B"/>
      </bottom>
      <diagonal/>
    </border>
    <border>
      <left style="thin">
        <color rgb="FFD8C6D0"/>
      </left>
      <right style="medium">
        <color rgb="FFA8814B"/>
      </right>
      <top style="thin">
        <color rgb="FFD8C6D0"/>
      </top>
      <bottom style="medium">
        <color rgb="FFA8814B"/>
      </bottom>
      <diagonal/>
    </border>
    <border>
      <left style="thin">
        <color rgb="FFD8C6D0"/>
      </left>
      <right style="thin">
        <color rgb="FFD8C6D0"/>
      </right>
      <top style="medium">
        <color rgb="FF3E2233"/>
      </top>
      <bottom style="medium">
        <color rgb="FF3E223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left" vertical="center"/>
    </xf>
    <xf numFmtId="165" fontId="9" fillId="7" borderId="6" xfId="0" applyNumberFormat="1" applyFont="1" applyFill="1" applyBorder="1" applyAlignment="1">
      <alignment horizontal="center" vertical="center"/>
    </xf>
    <xf numFmtId="1" fontId="8" fillId="7" borderId="6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165" fontId="6" fillId="6" borderId="4" xfId="0" applyNumberFormat="1" applyFont="1" applyFill="1" applyBorder="1" applyAlignment="1">
      <alignment horizontal="left" vertical="center"/>
    </xf>
    <xf numFmtId="164" fontId="6" fillId="6" borderId="4" xfId="0" applyNumberFormat="1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0" fillId="2" borderId="0" xfId="0" applyFill="1"/>
    <xf numFmtId="0" fontId="5" fillId="5" borderId="4" xfId="0" applyFont="1" applyFill="1" applyBorder="1" applyAlignment="1">
      <alignment horizontal="left" vertical="center"/>
    </xf>
    <xf numFmtId="164" fontId="11" fillId="7" borderId="8" xfId="0" applyNumberFormat="1" applyFont="1" applyFill="1" applyBorder="1" applyAlignment="1">
      <alignment horizontal="right" vertical="center"/>
    </xf>
    <xf numFmtId="165" fontId="11" fillId="7" borderId="8" xfId="0" applyNumberFormat="1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165" fontId="13" fillId="7" borderId="11" xfId="0" applyNumberFormat="1" applyFont="1" applyFill="1" applyBorder="1" applyAlignment="1">
      <alignment horizontal="right" vertical="center"/>
    </xf>
    <xf numFmtId="1" fontId="13" fillId="7" borderId="8" xfId="0" applyNumberFormat="1" applyFont="1" applyFill="1" applyBorder="1" applyAlignment="1">
      <alignment horizontal="right" vertical="center"/>
    </xf>
    <xf numFmtId="1" fontId="14" fillId="7" borderId="8" xfId="0" applyNumberFormat="1" applyFont="1" applyFill="1" applyBorder="1" applyAlignment="1">
      <alignment horizontal="right" vertical="center"/>
    </xf>
    <xf numFmtId="1" fontId="15" fillId="7" borderId="8" xfId="0" applyNumberFormat="1" applyFont="1" applyFill="1" applyBorder="1" applyAlignment="1">
      <alignment horizontal="right" vertical="center"/>
    </xf>
    <xf numFmtId="1" fontId="15" fillId="7" borderId="11" xfId="0" applyNumberFormat="1" applyFont="1" applyFill="1" applyBorder="1" applyAlignment="1">
      <alignment horizontal="right" vertical="center"/>
    </xf>
    <xf numFmtId="1" fontId="14" fillId="7" borderId="11" xfId="0" applyNumberFormat="1" applyFont="1" applyFill="1" applyBorder="1" applyAlignment="1">
      <alignment horizontal="right" vertical="center"/>
    </xf>
    <xf numFmtId="0" fontId="7" fillId="4" borderId="12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left" vertical="center"/>
    </xf>
    <xf numFmtId="165" fontId="19" fillId="6" borderId="4" xfId="0" applyNumberFormat="1" applyFont="1" applyFill="1" applyBorder="1" applyAlignment="1">
      <alignment horizontal="right" vertical="center"/>
    </xf>
    <xf numFmtId="165" fontId="18" fillId="7" borderId="4" xfId="0" applyNumberFormat="1" applyFont="1" applyFill="1" applyBorder="1" applyAlignment="1">
      <alignment horizontal="right" vertical="center"/>
    </xf>
    <xf numFmtId="9" fontId="20" fillId="7" borderId="4" xfId="0" applyNumberFormat="1" applyFont="1" applyFill="1" applyBorder="1" applyAlignment="1">
      <alignment horizontal="center" vertical="center"/>
    </xf>
    <xf numFmtId="165" fontId="18" fillId="8" borderId="4" xfId="0" applyNumberFormat="1" applyFont="1" applyFill="1" applyBorder="1" applyAlignment="1">
      <alignment horizontal="right" vertical="center"/>
    </xf>
    <xf numFmtId="9" fontId="20" fillId="8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5" fontId="4" fillId="3" borderId="12" xfId="0" applyNumberFormat="1" applyFont="1" applyFill="1" applyBorder="1" applyAlignment="1">
      <alignment horizontal="right" vertical="center"/>
    </xf>
    <xf numFmtId="9" fontId="4" fillId="3" borderId="2" xfId="0" applyNumberFormat="1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/>
    </xf>
    <xf numFmtId="0" fontId="23" fillId="6" borderId="4" xfId="0" applyFont="1" applyFill="1" applyBorder="1" applyAlignment="1">
      <alignment horizontal="left" vertical="center"/>
    </xf>
    <xf numFmtId="0" fontId="19" fillId="6" borderId="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19" fillId="6" borderId="4" xfId="0" applyNumberFormat="1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/>
    </xf>
    <xf numFmtId="9" fontId="4" fillId="3" borderId="12" xfId="0" applyNumberFormat="1" applyFont="1" applyFill="1" applyBorder="1" applyAlignment="1">
      <alignment horizontal="center" vertical="center"/>
    </xf>
    <xf numFmtId="0" fontId="26" fillId="6" borderId="4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left" vertical="center"/>
    </xf>
    <xf numFmtId="165" fontId="7" fillId="3" borderId="12" xfId="0" applyNumberFormat="1" applyFont="1" applyFill="1" applyBorder="1" applyAlignment="1">
      <alignment horizontal="right" vertical="center"/>
    </xf>
    <xf numFmtId="0" fontId="0" fillId="3" borderId="12" xfId="0" applyFill="1" applyBorder="1"/>
    <xf numFmtId="165" fontId="7" fillId="3" borderId="2" xfId="0" applyNumberFormat="1" applyFont="1" applyFill="1" applyBorder="1" applyAlignment="1">
      <alignment horizontal="right" vertical="center"/>
    </xf>
    <xf numFmtId="1" fontId="9" fillId="7" borderId="6" xfId="0" applyNumberFormat="1" applyFont="1" applyFill="1" applyBorder="1" applyAlignment="1">
      <alignment horizontal="center" vertical="center"/>
    </xf>
    <xf numFmtId="9" fontId="8" fillId="7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24" fillId="3" borderId="12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/>
    </xf>
  </cellXfs>
  <cellStyles count="1">
    <cellStyle name="Standard" xfId="0" builtinId="0"/>
  </cellStyles>
  <dxfs count="12">
    <dxf>
      <font>
        <b/>
        <color rgb="FF7A6A72"/>
        <name val="Calibri"/>
        <charset val="1"/>
      </font>
      <fill>
        <patternFill>
          <bgColor rgb="FFF3E4EC"/>
        </patternFill>
      </fill>
    </dxf>
    <dxf>
      <font>
        <b/>
        <color rgb="FF9A6B1F"/>
        <name val="Calibri"/>
        <charset val="1"/>
      </font>
      <fill>
        <patternFill>
          <bgColor rgb="FFF6EBD3"/>
        </patternFill>
      </fill>
    </dxf>
    <dxf>
      <font>
        <b/>
        <color rgb="FF2E7D5B"/>
        <name val="Calibri"/>
        <charset val="1"/>
      </font>
      <fill>
        <patternFill>
          <bgColor rgb="FFDCEFE6"/>
        </patternFill>
      </fill>
    </dxf>
    <dxf>
      <font>
        <b/>
        <color rgb="FF2E7D5B"/>
        <name val="Calibri"/>
        <charset val="1"/>
      </font>
      <fill>
        <patternFill>
          <bgColor rgb="FFDCEFE6"/>
        </patternFill>
      </fill>
    </dxf>
    <dxf>
      <font>
        <b/>
        <color rgb="FFB23A5B"/>
        <name val="Calibri"/>
        <charset val="1"/>
      </font>
      <fill>
        <patternFill>
          <bgColor rgb="FFF7DEE6"/>
        </patternFill>
      </fill>
    </dxf>
    <dxf>
      <font>
        <b/>
        <color rgb="FF9A6B1F"/>
        <name val="Calibri"/>
        <charset val="1"/>
      </font>
      <fill>
        <patternFill>
          <bgColor rgb="FFF6EBD3"/>
        </patternFill>
      </fill>
    </dxf>
    <dxf>
      <font>
        <b/>
        <color rgb="FF2E7D5B"/>
        <name val="Calibri"/>
        <charset val="1"/>
      </font>
      <fill>
        <patternFill>
          <bgColor rgb="FFDCEFE6"/>
        </patternFill>
      </fill>
    </dxf>
    <dxf>
      <font>
        <b/>
        <color rgb="FFFFFFFF"/>
        <name val="Calibri"/>
        <charset val="1"/>
      </font>
      <fill>
        <patternFill>
          <bgColor rgb="FFB23A5B"/>
        </patternFill>
      </fill>
    </dxf>
    <dxf>
      <font>
        <b/>
        <color rgb="FF9A6B1F"/>
        <name val="Calibri"/>
        <charset val="1"/>
      </font>
      <fill>
        <patternFill>
          <bgColor rgb="FFF6EBD3"/>
        </patternFill>
      </fill>
    </dxf>
    <dxf>
      <font>
        <b/>
        <color rgb="FFB23A5B"/>
        <name val="Calibri"/>
        <charset val="1"/>
      </font>
      <fill>
        <patternFill>
          <bgColor rgb="FFF7DEE6"/>
        </patternFill>
      </fill>
    </dxf>
    <dxf>
      <font>
        <b/>
        <color rgb="FF2E7D5B"/>
        <name val="Calibri"/>
        <charset val="1"/>
      </font>
      <fill>
        <patternFill>
          <bgColor rgb="FFDCEFE6"/>
        </patternFill>
      </fill>
    </dxf>
    <dxf>
      <font>
        <b/>
        <color rgb="FFB23A5B"/>
        <name val="Calibri"/>
        <charset val="1"/>
      </font>
      <fill>
        <patternFill>
          <bgColor rgb="FFF7DE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F"/>
      <rgbColor rgb="FF800080"/>
      <rgbColor rgb="FF008080"/>
      <rgbColor rgb="FFD8C6D0"/>
      <rgbColor rgb="FFA8814B"/>
      <rgbColor rgb="FF9999FF"/>
      <rgbColor rgb="FFB23A5B"/>
      <rgbColor rgb="FFFCEFE7"/>
      <rgbColor rgb="FFDCEFE6"/>
      <rgbColor rgb="FF660066"/>
      <rgbColor rgb="FFFF8080"/>
      <rgbColor rgb="FF0066CC"/>
      <rgbColor rgb="FFF7DE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4F8"/>
      <rgbColor rgb="FFF3E4EC"/>
      <rgbColor rgb="FFF6EBD3"/>
      <rgbColor rgb="FF99CCFF"/>
      <rgbColor rgb="FFFF99CC"/>
      <rgbColor rgb="FFCC99FF"/>
      <rgbColor rgb="FFEADCC2"/>
      <rgbColor rgb="FF3366FF"/>
      <rgbColor rgb="FF33CCCC"/>
      <rgbColor rgb="FF99CC00"/>
      <rgbColor rgb="FFFFCC00"/>
      <rgbColor rgb="FFFF9900"/>
      <rgbColor rgb="FFFF6600"/>
      <rgbColor rgb="FF7A6A72"/>
      <rgbColor rgb="FF969696"/>
      <rgbColor rgb="FF1B3A63"/>
      <rgbColor rgb="FF2E7D5B"/>
      <rgbColor rgb="FF003300"/>
      <rgbColor rgb="FF2C1B25"/>
      <rgbColor rgb="FF993300"/>
      <rgbColor rgb="FF6E3B52"/>
      <rgbColor rgb="FF333399"/>
      <rgbColor rgb="FF3E22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zoomScaleNormal="100" workbookViewId="0">
      <selection activeCell="K43" sqref="K43"/>
    </sheetView>
  </sheetViews>
  <sheetFormatPr baseColWidth="10" defaultColWidth="8.7109375" defaultRowHeight="15" x14ac:dyDescent="0.25"/>
  <cols>
    <col min="1" max="1" width="3" customWidth="1"/>
    <col min="2" max="2" width="17" customWidth="1"/>
    <col min="3" max="3" width="13" customWidth="1"/>
    <col min="4" max="4" width="12" customWidth="1"/>
    <col min="5" max="5" width="3" customWidth="1"/>
    <col min="6" max="6" width="17" customWidth="1"/>
    <col min="7" max="7" width="13" customWidth="1"/>
    <col min="8" max="8" width="12" customWidth="1"/>
    <col min="9" max="9" width="3" customWidth="1"/>
  </cols>
  <sheetData>
    <row r="1" spans="1:9" ht="6" customHeigh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15.75" customHeight="1" x14ac:dyDescent="0.25">
      <c r="A2" s="13" t="s">
        <v>0</v>
      </c>
      <c r="B2" s="13"/>
      <c r="C2" s="13"/>
      <c r="D2" s="13"/>
      <c r="E2" s="13"/>
      <c r="F2" s="13"/>
      <c r="G2" s="12" t="s">
        <v>1</v>
      </c>
      <c r="H2" s="12"/>
      <c r="I2" s="12"/>
    </row>
    <row r="3" spans="1:9" ht="15.75" customHeight="1" x14ac:dyDescent="0.25">
      <c r="A3" s="13"/>
      <c r="B3" s="13"/>
      <c r="C3" s="13"/>
      <c r="D3" s="13"/>
      <c r="E3" s="13"/>
      <c r="F3" s="13"/>
      <c r="G3" s="12"/>
      <c r="H3" s="12"/>
      <c r="I3" s="12"/>
    </row>
    <row r="4" spans="1:9" ht="13.5" customHeight="1" x14ac:dyDescent="0.25">
      <c r="A4" s="13"/>
      <c r="B4" s="13"/>
      <c r="C4" s="13"/>
      <c r="D4" s="13"/>
      <c r="E4" s="13"/>
      <c r="F4" s="13"/>
      <c r="G4" s="12"/>
      <c r="H4" s="12"/>
      <c r="I4" s="12"/>
    </row>
    <row r="5" spans="1:9" ht="18" customHeight="1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</row>
    <row r="6" spans="1:9" ht="19.5" customHeight="1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ht="19.5" customHeight="1" x14ac:dyDescent="0.25">
      <c r="B7" s="15" t="s">
        <v>4</v>
      </c>
      <c r="C7" s="9" t="s">
        <v>5</v>
      </c>
      <c r="D7" s="9"/>
      <c r="F7" s="15" t="s">
        <v>6</v>
      </c>
      <c r="G7" s="9" t="s">
        <v>7</v>
      </c>
      <c r="H7" s="9"/>
    </row>
    <row r="8" spans="1:9" ht="19.5" customHeight="1" x14ac:dyDescent="0.25">
      <c r="B8" s="15" t="s">
        <v>8</v>
      </c>
      <c r="C8" s="8">
        <v>46305</v>
      </c>
      <c r="D8" s="8"/>
      <c r="F8" s="15" t="s">
        <v>9</v>
      </c>
      <c r="G8" s="9" t="s">
        <v>10</v>
      </c>
      <c r="H8" s="9"/>
    </row>
    <row r="9" spans="1:9" ht="19.5" customHeight="1" x14ac:dyDescent="0.25">
      <c r="B9" s="15" t="s">
        <v>11</v>
      </c>
      <c r="C9" s="9" t="s">
        <v>12</v>
      </c>
      <c r="D9" s="9"/>
      <c r="F9" s="15" t="s">
        <v>13</v>
      </c>
      <c r="G9" s="7">
        <v>25000</v>
      </c>
      <c r="H9" s="7"/>
    </row>
    <row r="10" spans="1:9" ht="6" customHeight="1" x14ac:dyDescent="0.25"/>
    <row r="11" spans="1:9" ht="19.5" customHeight="1" x14ac:dyDescent="0.25">
      <c r="A11" s="10" t="s">
        <v>14</v>
      </c>
      <c r="B11" s="10"/>
      <c r="C11" s="10"/>
      <c r="D11" s="10"/>
      <c r="E11" s="10"/>
      <c r="F11" s="10"/>
      <c r="G11" s="10"/>
      <c r="H11" s="10"/>
      <c r="I11" s="10"/>
    </row>
    <row r="12" spans="1:9" ht="18" customHeight="1" x14ac:dyDescent="0.25">
      <c r="B12" s="6" t="s">
        <v>15</v>
      </c>
      <c r="C12" s="6"/>
      <c r="D12" s="6"/>
      <c r="F12" s="6" t="s">
        <v>16</v>
      </c>
      <c r="G12" s="6"/>
      <c r="H12" s="6"/>
    </row>
    <row r="13" spans="1:9" ht="19.5" customHeight="1" x14ac:dyDescent="0.25">
      <c r="B13" s="5">
        <f ca="1">IF($C$8="","",IF($C$8&gt;TODAY(),$C$8-TODAY(),0))</f>
        <v>33</v>
      </c>
      <c r="C13" s="5"/>
      <c r="D13" s="5"/>
      <c r="F13" s="4">
        <f>IF(Übersicht!$G$9=0,0,SUM(Budget!C6:C29))</f>
        <v>21760</v>
      </c>
      <c r="G13" s="4"/>
      <c r="H13" s="4"/>
    </row>
    <row r="14" spans="1:9" ht="19.5" customHeight="1" x14ac:dyDescent="0.25">
      <c r="B14" s="5"/>
      <c r="C14" s="5"/>
      <c r="D14" s="5"/>
      <c r="F14" s="4"/>
      <c r="G14" s="4"/>
      <c r="H14" s="4"/>
    </row>
    <row r="15" spans="1:9" ht="15.75" customHeight="1" x14ac:dyDescent="0.25">
      <c r="B15" s="3" t="s">
        <v>17</v>
      </c>
      <c r="C15" s="3"/>
      <c r="D15" s="16">
        <f>$C$8</f>
        <v>46305</v>
      </c>
      <c r="F15" s="3" t="s">
        <v>18</v>
      </c>
      <c r="G15" s="3"/>
      <c r="H15" s="17">
        <f>Übersicht!$G$9</f>
        <v>25000</v>
      </c>
    </row>
    <row r="16" spans="1:9" ht="15.75" customHeight="1" x14ac:dyDescent="0.25">
      <c r="B16" s="3" t="s">
        <v>19</v>
      </c>
      <c r="C16" s="3"/>
      <c r="D16" s="18" t="str">
        <f>IF($C$8="","",CHOOSE(WEEKDAY($C$8,2),"Montag","Dienstag","Mittwoch","Donnerstag","Freitag","Samstag","Sonntag"))</f>
        <v>Samstag</v>
      </c>
      <c r="F16" s="3" t="s">
        <v>20</v>
      </c>
      <c r="G16" s="3"/>
      <c r="H16" s="17">
        <f>SUM(Budget!B6:B29)</f>
        <v>25000</v>
      </c>
    </row>
    <row r="17" spans="1:9" ht="15.75" customHeight="1" x14ac:dyDescent="0.25">
      <c r="B17" s="2" t="str">
        <f ca="1">IF($C$8="","–",IF($C$8&gt;TODAY(),"Tage bis zum Ja-Wort",IF($C$8=TODAY(),"Heute ist der große Tag!","Schon verheiratet ♥")))</f>
        <v>Tage bis zum Ja-Wort</v>
      </c>
      <c r="C17" s="2"/>
      <c r="D17" s="2"/>
      <c r="F17" s="1" t="s">
        <v>21</v>
      </c>
      <c r="G17" s="1"/>
      <c r="H17" s="19">
        <f>Übersicht!$G$9-SUM(Budget!C6:C29)</f>
        <v>3240</v>
      </c>
    </row>
    <row r="18" spans="1:9" ht="6" customHeight="1" x14ac:dyDescent="0.25"/>
    <row r="19" spans="1:9" ht="18" customHeight="1" x14ac:dyDescent="0.25">
      <c r="B19" s="6" t="s">
        <v>22</v>
      </c>
      <c r="C19" s="6"/>
      <c r="D19" s="6"/>
      <c r="F19" s="6" t="s">
        <v>23</v>
      </c>
      <c r="G19" s="6"/>
      <c r="H19" s="6"/>
    </row>
    <row r="20" spans="1:9" ht="19.5" customHeight="1" x14ac:dyDescent="0.25">
      <c r="B20" s="51">
        <f>SUMIF(Gäste!E6:E39,"Zugesagt",Gäste!D6:D39)</f>
        <v>17</v>
      </c>
      <c r="C20" s="51"/>
      <c r="D20" s="51"/>
      <c r="F20" s="52">
        <f>IF(COUNTA(Aufgaben!B6:B35)=0,0,COUNTIF(Aufgaben!G6:G35,"Erledigt")/COUNTA(Aufgaben!B6:B35))</f>
        <v>0.6428571428571429</v>
      </c>
      <c r="G20" s="52"/>
      <c r="H20" s="52"/>
    </row>
    <row r="21" spans="1:9" ht="19.5" customHeight="1" x14ac:dyDescent="0.25">
      <c r="B21" s="51"/>
      <c r="C21" s="51"/>
      <c r="D21" s="51"/>
      <c r="F21" s="52"/>
      <c r="G21" s="52"/>
      <c r="H21" s="52"/>
    </row>
    <row r="22" spans="1:9" ht="15.75" customHeight="1" x14ac:dyDescent="0.25">
      <c r="B22" s="3" t="s">
        <v>24</v>
      </c>
      <c r="C22" s="3"/>
      <c r="D22" s="20">
        <f>COUNTIF(Gäste!E6:E39,"Zugesagt")</f>
        <v>9</v>
      </c>
      <c r="F22" s="3" t="s">
        <v>25</v>
      </c>
      <c r="G22" s="3"/>
      <c r="H22" s="20">
        <f>COUNTIF(Aufgaben!G6:G35,"Erledigt")</f>
        <v>9</v>
      </c>
    </row>
    <row r="23" spans="1:9" ht="15.75" customHeight="1" x14ac:dyDescent="0.25">
      <c r="B23" s="3" t="s">
        <v>26</v>
      </c>
      <c r="C23" s="3"/>
      <c r="D23" s="21">
        <f>COUNTIF(Gäste!E6:E39,"Abgesagt")</f>
        <v>2</v>
      </c>
      <c r="F23" s="3" t="s">
        <v>27</v>
      </c>
      <c r="G23" s="3"/>
      <c r="H23" s="22">
        <f>COUNTIF(Aufgaben!G6:G35,"In Arbeit")</f>
        <v>2</v>
      </c>
    </row>
    <row r="24" spans="1:9" ht="15.75" customHeight="1" x14ac:dyDescent="0.25">
      <c r="B24" s="1" t="s">
        <v>28</v>
      </c>
      <c r="C24" s="1"/>
      <c r="D24" s="23">
        <f>COUNTIF(Gäste!E6:E39,"Offen")</f>
        <v>3</v>
      </c>
      <c r="F24" s="1" t="s">
        <v>28</v>
      </c>
      <c r="G24" s="1"/>
      <c r="H24" s="24">
        <f>COUNTIF(Aufgaben!G6:G35,"Offen")</f>
        <v>3</v>
      </c>
    </row>
    <row r="25" spans="1:9" ht="24" customHeight="1" x14ac:dyDescent="0.25">
      <c r="A25" s="53" t="s">
        <v>29</v>
      </c>
      <c r="B25" s="53"/>
      <c r="C25" s="53"/>
      <c r="D25" s="53"/>
      <c r="E25" s="53"/>
      <c r="F25" s="53"/>
      <c r="G25" s="53"/>
      <c r="H25" s="53"/>
      <c r="I25" s="53"/>
    </row>
  </sheetData>
  <mergeCells count="33">
    <mergeCell ref="B23:C23"/>
    <mergeCell ref="F23:G23"/>
    <mergeCell ref="B24:C24"/>
    <mergeCell ref="F24:G24"/>
    <mergeCell ref="A25:I25"/>
    <mergeCell ref="B19:D19"/>
    <mergeCell ref="F19:H19"/>
    <mergeCell ref="B20:D21"/>
    <mergeCell ref="F20:H21"/>
    <mergeCell ref="B22:C22"/>
    <mergeCell ref="F22:G22"/>
    <mergeCell ref="B15:C15"/>
    <mergeCell ref="F15:G15"/>
    <mergeCell ref="B16:C16"/>
    <mergeCell ref="F16:G16"/>
    <mergeCell ref="B17:D17"/>
    <mergeCell ref="F17:G17"/>
    <mergeCell ref="A11:I11"/>
    <mergeCell ref="B12:D12"/>
    <mergeCell ref="F12:H12"/>
    <mergeCell ref="B13:D14"/>
    <mergeCell ref="F13:H14"/>
    <mergeCell ref="C7:D7"/>
    <mergeCell ref="G7:H7"/>
    <mergeCell ref="C8:D8"/>
    <mergeCell ref="G8:H8"/>
    <mergeCell ref="C9:D9"/>
    <mergeCell ref="G9:H9"/>
    <mergeCell ref="A1:I1"/>
    <mergeCell ref="A2:F4"/>
    <mergeCell ref="G2:I4"/>
    <mergeCell ref="A5:I5"/>
    <mergeCell ref="A6:I6"/>
  </mergeCells>
  <pageMargins left="0.3" right="0.3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30" customWidth="1"/>
    <col min="2" max="3" width="13" customWidth="1"/>
    <col min="4" max="7" width="12" customWidth="1"/>
  </cols>
  <sheetData>
    <row r="1" spans="1:7" ht="6" customHeight="1" x14ac:dyDescent="0.25">
      <c r="A1" s="14"/>
      <c r="B1" s="14"/>
      <c r="C1" s="14"/>
      <c r="D1" s="14"/>
      <c r="E1" s="14"/>
      <c r="F1" s="14"/>
      <c r="G1" s="14"/>
    </row>
    <row r="2" spans="1:7" ht="21.75" customHeight="1" x14ac:dyDescent="0.25">
      <c r="A2" s="54" t="s">
        <v>30</v>
      </c>
      <c r="B2" s="54"/>
      <c r="C2" s="54"/>
      <c r="D2" s="54"/>
      <c r="E2" s="54"/>
      <c r="F2" s="54"/>
      <c r="G2" s="54"/>
    </row>
    <row r="3" spans="1:7" ht="13.5" customHeight="1" x14ac:dyDescent="0.25">
      <c r="A3" s="54"/>
      <c r="B3" s="54"/>
      <c r="C3" s="54"/>
      <c r="D3" s="54"/>
      <c r="E3" s="54"/>
      <c r="F3" s="54"/>
      <c r="G3" s="54"/>
    </row>
    <row r="4" spans="1:7" ht="18" customHeight="1" x14ac:dyDescent="0.25">
      <c r="A4" s="11" t="s">
        <v>31</v>
      </c>
      <c r="B4" s="11"/>
      <c r="C4" s="11"/>
      <c r="D4" s="11"/>
      <c r="E4" s="11"/>
      <c r="F4" s="11"/>
      <c r="G4" s="11"/>
    </row>
    <row r="5" spans="1:7" ht="25.5" customHeight="1" x14ac:dyDescent="0.25">
      <c r="A5" s="25" t="s">
        <v>32</v>
      </c>
      <c r="B5" s="25" t="s">
        <v>33</v>
      </c>
      <c r="C5" s="25" t="s">
        <v>34</v>
      </c>
      <c r="D5" s="25" t="s">
        <v>35</v>
      </c>
      <c r="E5" s="25" t="s">
        <v>36</v>
      </c>
      <c r="F5" s="25" t="s">
        <v>37</v>
      </c>
      <c r="G5" s="25" t="s">
        <v>38</v>
      </c>
    </row>
    <row r="6" spans="1:7" ht="18" customHeight="1" x14ac:dyDescent="0.25">
      <c r="A6" s="26" t="s">
        <v>39</v>
      </c>
      <c r="B6" s="27">
        <v>4500</v>
      </c>
      <c r="C6" s="27">
        <v>4500</v>
      </c>
      <c r="D6" s="27">
        <v>1000</v>
      </c>
      <c r="E6" s="28">
        <f t="shared" ref="E6:E29" si="0">IF(N(C6)=0,"",C6-D6)</f>
        <v>3500</v>
      </c>
      <c r="F6" s="28">
        <f t="shared" ref="F6:F29" si="1">IF(N(C6)=0,"",B6-C6)</f>
        <v>0</v>
      </c>
      <c r="G6" s="29">
        <f>IF(N(B6)=0,"",B6/Übersicht!$G$9)</f>
        <v>0.18</v>
      </c>
    </row>
    <row r="7" spans="1:7" ht="18" customHeight="1" x14ac:dyDescent="0.25">
      <c r="A7" s="26" t="s">
        <v>40</v>
      </c>
      <c r="B7" s="27">
        <v>7000</v>
      </c>
      <c r="C7" s="27">
        <v>6800</v>
      </c>
      <c r="D7" s="27">
        <v>1500</v>
      </c>
      <c r="E7" s="30">
        <f t="shared" si="0"/>
        <v>5300</v>
      </c>
      <c r="F7" s="30">
        <f t="shared" si="1"/>
        <v>200</v>
      </c>
      <c r="G7" s="31">
        <f>IF(N(B7)=0,"",B7/Übersicht!$G$9)</f>
        <v>0.28000000000000003</v>
      </c>
    </row>
    <row r="8" spans="1:7" ht="18" customHeight="1" x14ac:dyDescent="0.25">
      <c r="A8" s="26" t="s">
        <v>41</v>
      </c>
      <c r="B8" s="27">
        <v>2800</v>
      </c>
      <c r="C8" s="27">
        <v>2800</v>
      </c>
      <c r="D8" s="27">
        <v>500</v>
      </c>
      <c r="E8" s="28">
        <f t="shared" si="0"/>
        <v>2300</v>
      </c>
      <c r="F8" s="28">
        <f t="shared" si="1"/>
        <v>0</v>
      </c>
      <c r="G8" s="29">
        <f>IF(N(B8)=0,"",B8/Übersicht!$G$9)</f>
        <v>0.112</v>
      </c>
    </row>
    <row r="9" spans="1:7" ht="18" customHeight="1" x14ac:dyDescent="0.25">
      <c r="A9" s="26" t="s">
        <v>42</v>
      </c>
      <c r="B9" s="27">
        <v>1500</v>
      </c>
      <c r="C9" s="27">
        <v>1400</v>
      </c>
      <c r="D9" s="27">
        <v>0</v>
      </c>
      <c r="E9" s="30">
        <f t="shared" si="0"/>
        <v>1400</v>
      </c>
      <c r="F9" s="30">
        <f t="shared" si="1"/>
        <v>100</v>
      </c>
      <c r="G9" s="31">
        <f>IF(N(B9)=0,"",B9/Übersicht!$G$9)</f>
        <v>0.06</v>
      </c>
    </row>
    <row r="10" spans="1:7" ht="18" customHeight="1" x14ac:dyDescent="0.25">
      <c r="A10" s="26" t="s">
        <v>43</v>
      </c>
      <c r="B10" s="27">
        <v>1800</v>
      </c>
      <c r="C10" s="27">
        <v>1650</v>
      </c>
      <c r="D10" s="27">
        <v>200</v>
      </c>
      <c r="E10" s="28">
        <f t="shared" si="0"/>
        <v>1450</v>
      </c>
      <c r="F10" s="28">
        <f t="shared" si="1"/>
        <v>150</v>
      </c>
      <c r="G10" s="29">
        <f>IF(N(B10)=0,"",B10/Übersicht!$G$9)</f>
        <v>7.1999999999999995E-2</v>
      </c>
    </row>
    <row r="11" spans="1:7" ht="18" customHeight="1" x14ac:dyDescent="0.25">
      <c r="A11" s="26" t="s">
        <v>44</v>
      </c>
      <c r="B11" s="27">
        <v>1600</v>
      </c>
      <c r="C11" s="27">
        <v>1720</v>
      </c>
      <c r="D11" s="27">
        <v>1720</v>
      </c>
      <c r="E11" s="30">
        <f t="shared" si="0"/>
        <v>0</v>
      </c>
      <c r="F11" s="30">
        <f t="shared" si="1"/>
        <v>-120</v>
      </c>
      <c r="G11" s="31">
        <f>IF(N(B11)=0,"",B11/Übersicht!$G$9)</f>
        <v>6.4000000000000001E-2</v>
      </c>
    </row>
    <row r="12" spans="1:7" ht="18" customHeight="1" x14ac:dyDescent="0.25">
      <c r="A12" s="26" t="s">
        <v>45</v>
      </c>
      <c r="B12" s="27">
        <v>700</v>
      </c>
      <c r="C12" s="27">
        <v>650</v>
      </c>
      <c r="D12" s="27">
        <v>650</v>
      </c>
      <c r="E12" s="28">
        <f t="shared" si="0"/>
        <v>0</v>
      </c>
      <c r="F12" s="28">
        <f t="shared" si="1"/>
        <v>50</v>
      </c>
      <c r="G12" s="29">
        <f>IF(N(B12)=0,"",B12/Übersicht!$G$9)</f>
        <v>2.8000000000000001E-2</v>
      </c>
    </row>
    <row r="13" spans="1:7" ht="18" customHeight="1" x14ac:dyDescent="0.25">
      <c r="A13" s="26" t="s">
        <v>46</v>
      </c>
      <c r="B13" s="27">
        <v>600</v>
      </c>
      <c r="C13" s="27">
        <v>540</v>
      </c>
      <c r="D13" s="27">
        <v>540</v>
      </c>
      <c r="E13" s="30">
        <f t="shared" si="0"/>
        <v>0</v>
      </c>
      <c r="F13" s="30">
        <f t="shared" si="1"/>
        <v>60</v>
      </c>
      <c r="G13" s="31">
        <f>IF(N(B13)=0,"",B13/Übersicht!$G$9)</f>
        <v>2.4E-2</v>
      </c>
    </row>
    <row r="14" spans="1:7" ht="18" customHeight="1" x14ac:dyDescent="0.25">
      <c r="A14" s="26" t="s">
        <v>47</v>
      </c>
      <c r="B14" s="27">
        <v>1400</v>
      </c>
      <c r="C14" s="27">
        <v>1400</v>
      </c>
      <c r="D14" s="27">
        <v>1400</v>
      </c>
      <c r="E14" s="28">
        <f t="shared" si="0"/>
        <v>0</v>
      </c>
      <c r="F14" s="28">
        <f t="shared" si="1"/>
        <v>0</v>
      </c>
      <c r="G14" s="29">
        <f>IF(N(B14)=0,"",B14/Übersicht!$G$9)</f>
        <v>5.6000000000000001E-2</v>
      </c>
    </row>
    <row r="15" spans="1:7" ht="18" customHeight="1" x14ac:dyDescent="0.25">
      <c r="A15" s="26" t="s">
        <v>48</v>
      </c>
      <c r="B15" s="27">
        <v>550</v>
      </c>
      <c r="C15" s="27">
        <v>0</v>
      </c>
      <c r="D15" s="27">
        <v>0</v>
      </c>
      <c r="E15" s="30" t="str">
        <f t="shared" si="0"/>
        <v/>
      </c>
      <c r="F15" s="30" t="str">
        <f t="shared" si="1"/>
        <v/>
      </c>
      <c r="G15" s="31">
        <f>IF(N(B15)=0,"",B15/Übersicht!$G$9)</f>
        <v>2.1999999999999999E-2</v>
      </c>
    </row>
    <row r="16" spans="1:7" ht="18" customHeight="1" x14ac:dyDescent="0.25">
      <c r="A16" s="26" t="s">
        <v>49</v>
      </c>
      <c r="B16" s="27">
        <v>500</v>
      </c>
      <c r="C16" s="27">
        <v>300</v>
      </c>
      <c r="D16" s="27">
        <v>100</v>
      </c>
      <c r="E16" s="28">
        <f t="shared" si="0"/>
        <v>200</v>
      </c>
      <c r="F16" s="28">
        <f t="shared" si="1"/>
        <v>200</v>
      </c>
      <c r="G16" s="29">
        <f>IF(N(B16)=0,"",B16/Übersicht!$G$9)</f>
        <v>0.02</v>
      </c>
    </row>
    <row r="17" spans="1:7" ht="18" customHeight="1" x14ac:dyDescent="0.25">
      <c r="A17" s="26" t="s">
        <v>50</v>
      </c>
      <c r="B17" s="27">
        <v>700</v>
      </c>
      <c r="C17" s="27">
        <v>0</v>
      </c>
      <c r="D17" s="27">
        <v>0</v>
      </c>
      <c r="E17" s="30" t="str">
        <f t="shared" si="0"/>
        <v/>
      </c>
      <c r="F17" s="30" t="str">
        <f t="shared" si="1"/>
        <v/>
      </c>
      <c r="G17" s="31">
        <f>IF(N(B17)=0,"",B17/Übersicht!$G$9)</f>
        <v>2.8000000000000001E-2</v>
      </c>
    </row>
    <row r="18" spans="1:7" ht="18" customHeight="1" x14ac:dyDescent="0.25">
      <c r="A18" s="26" t="s">
        <v>51</v>
      </c>
      <c r="B18" s="27">
        <v>400</v>
      </c>
      <c r="C18" s="27">
        <v>0</v>
      </c>
      <c r="D18" s="27">
        <v>0</v>
      </c>
      <c r="E18" s="28" t="str">
        <f t="shared" si="0"/>
        <v/>
      </c>
      <c r="F18" s="28" t="str">
        <f t="shared" si="1"/>
        <v/>
      </c>
      <c r="G18" s="29">
        <f>IF(N(B18)=0,"",B18/Übersicht!$G$9)</f>
        <v>1.6E-2</v>
      </c>
    </row>
    <row r="19" spans="1:7" ht="18" customHeight="1" x14ac:dyDescent="0.25">
      <c r="A19" s="26" t="s">
        <v>52</v>
      </c>
      <c r="B19" s="27">
        <v>950</v>
      </c>
      <c r="C19" s="27">
        <v>0</v>
      </c>
      <c r="D19" s="27">
        <v>0</v>
      </c>
      <c r="E19" s="30" t="str">
        <f t="shared" si="0"/>
        <v/>
      </c>
      <c r="F19" s="30" t="str">
        <f t="shared" si="1"/>
        <v/>
      </c>
      <c r="G19" s="31">
        <f>IF(N(B19)=0,"",B19/Übersicht!$G$9)</f>
        <v>3.7999999999999999E-2</v>
      </c>
    </row>
    <row r="20" spans="1:7" ht="18" customHeight="1" x14ac:dyDescent="0.25">
      <c r="A20" s="26"/>
      <c r="B20" s="27"/>
      <c r="C20" s="27"/>
      <c r="D20" s="27"/>
      <c r="E20" s="28" t="str">
        <f t="shared" si="0"/>
        <v/>
      </c>
      <c r="F20" s="28" t="str">
        <f t="shared" si="1"/>
        <v/>
      </c>
      <c r="G20" s="29" t="str">
        <f>IF(N(B20)=0,"",B20/Übersicht!$G$9)</f>
        <v/>
      </c>
    </row>
    <row r="21" spans="1:7" ht="18" customHeight="1" x14ac:dyDescent="0.25">
      <c r="A21" s="26"/>
      <c r="B21" s="27"/>
      <c r="C21" s="27"/>
      <c r="D21" s="27"/>
      <c r="E21" s="30" t="str">
        <f t="shared" si="0"/>
        <v/>
      </c>
      <c r="F21" s="30" t="str">
        <f t="shared" si="1"/>
        <v/>
      </c>
      <c r="G21" s="31" t="str">
        <f>IF(N(B21)=0,"",B21/Übersicht!$G$9)</f>
        <v/>
      </c>
    </row>
    <row r="22" spans="1:7" ht="18" customHeight="1" x14ac:dyDescent="0.25">
      <c r="A22" s="26"/>
      <c r="B22" s="27"/>
      <c r="C22" s="27"/>
      <c r="D22" s="27"/>
      <c r="E22" s="28" t="str">
        <f t="shared" si="0"/>
        <v/>
      </c>
      <c r="F22" s="28" t="str">
        <f t="shared" si="1"/>
        <v/>
      </c>
      <c r="G22" s="29" t="str">
        <f>IF(N(B22)=0,"",B22/Übersicht!$G$9)</f>
        <v/>
      </c>
    </row>
    <row r="23" spans="1:7" ht="18" customHeight="1" x14ac:dyDescent="0.25">
      <c r="A23" s="26"/>
      <c r="B23" s="27"/>
      <c r="C23" s="27"/>
      <c r="D23" s="27"/>
      <c r="E23" s="30" t="str">
        <f t="shared" si="0"/>
        <v/>
      </c>
      <c r="F23" s="30" t="str">
        <f t="shared" si="1"/>
        <v/>
      </c>
      <c r="G23" s="31" t="str">
        <f>IF(N(B23)=0,"",B23/Übersicht!$G$9)</f>
        <v/>
      </c>
    </row>
    <row r="24" spans="1:7" ht="18" customHeight="1" x14ac:dyDescent="0.25">
      <c r="A24" s="26"/>
      <c r="B24" s="27"/>
      <c r="C24" s="27"/>
      <c r="D24" s="27"/>
      <c r="E24" s="28" t="str">
        <f t="shared" si="0"/>
        <v/>
      </c>
      <c r="F24" s="28" t="str">
        <f t="shared" si="1"/>
        <v/>
      </c>
      <c r="G24" s="29" t="str">
        <f>IF(N(B24)=0,"",B24/Übersicht!$G$9)</f>
        <v/>
      </c>
    </row>
    <row r="25" spans="1:7" ht="18" customHeight="1" x14ac:dyDescent="0.25">
      <c r="A25" s="26"/>
      <c r="B25" s="27"/>
      <c r="C25" s="27"/>
      <c r="D25" s="27"/>
      <c r="E25" s="30" t="str">
        <f t="shared" si="0"/>
        <v/>
      </c>
      <c r="F25" s="30" t="str">
        <f t="shared" si="1"/>
        <v/>
      </c>
      <c r="G25" s="31" t="str">
        <f>IF(N(B25)=0,"",B25/Übersicht!$G$9)</f>
        <v/>
      </c>
    </row>
    <row r="26" spans="1:7" ht="18" customHeight="1" x14ac:dyDescent="0.25">
      <c r="A26" s="26"/>
      <c r="B26" s="27"/>
      <c r="C26" s="27"/>
      <c r="D26" s="27"/>
      <c r="E26" s="28" t="str">
        <f t="shared" si="0"/>
        <v/>
      </c>
      <c r="F26" s="28" t="str">
        <f t="shared" si="1"/>
        <v/>
      </c>
      <c r="G26" s="29" t="str">
        <f>IF(N(B26)=0,"",B26/Übersicht!$G$9)</f>
        <v/>
      </c>
    </row>
    <row r="27" spans="1:7" ht="18" customHeight="1" x14ac:dyDescent="0.25">
      <c r="A27" s="26"/>
      <c r="B27" s="27"/>
      <c r="C27" s="27"/>
      <c r="D27" s="27"/>
      <c r="E27" s="30" t="str">
        <f t="shared" si="0"/>
        <v/>
      </c>
      <c r="F27" s="30" t="str">
        <f t="shared" si="1"/>
        <v/>
      </c>
      <c r="G27" s="31" t="str">
        <f>IF(N(B27)=0,"",B27/Übersicht!$G$9)</f>
        <v/>
      </c>
    </row>
    <row r="28" spans="1:7" ht="18" customHeight="1" x14ac:dyDescent="0.25">
      <c r="A28" s="26"/>
      <c r="B28" s="27"/>
      <c r="C28" s="27"/>
      <c r="D28" s="27"/>
      <c r="E28" s="28" t="str">
        <f t="shared" si="0"/>
        <v/>
      </c>
      <c r="F28" s="28" t="str">
        <f t="shared" si="1"/>
        <v/>
      </c>
      <c r="G28" s="29" t="str">
        <f>IF(N(B28)=0,"",B28/Übersicht!$G$9)</f>
        <v/>
      </c>
    </row>
    <row r="29" spans="1:7" ht="18" customHeight="1" x14ac:dyDescent="0.25">
      <c r="A29" s="26"/>
      <c r="B29" s="27"/>
      <c r="C29" s="27"/>
      <c r="D29" s="27"/>
      <c r="E29" s="30" t="str">
        <f t="shared" si="0"/>
        <v/>
      </c>
      <c r="F29" s="30" t="str">
        <f t="shared" si="1"/>
        <v/>
      </c>
      <c r="G29" s="31" t="str">
        <f>IF(N(B29)=0,"",B29/Übersicht!$G$9)</f>
        <v/>
      </c>
    </row>
    <row r="30" spans="1:7" ht="21.75" customHeight="1" x14ac:dyDescent="0.25">
      <c r="A30" s="32" t="s">
        <v>53</v>
      </c>
      <c r="B30" s="33">
        <f>SUM(B6:B29)</f>
        <v>25000</v>
      </c>
      <c r="C30" s="33">
        <f>SUM(C6:C29)</f>
        <v>21760</v>
      </c>
      <c r="D30" s="33">
        <f>SUM(D6:D29)</f>
        <v>7610</v>
      </c>
      <c r="E30" s="33">
        <f>SUM(E6:E29)</f>
        <v>14150</v>
      </c>
      <c r="F30" s="33">
        <f>SUM(F6:F29)</f>
        <v>640</v>
      </c>
      <c r="G30" s="34">
        <f>IF(Übersicht!$G$9=0,"",SUM(B6:B29)/Übersicht!$G$9)</f>
        <v>1</v>
      </c>
    </row>
    <row r="32" spans="1:7" ht="27.75" customHeight="1" x14ac:dyDescent="0.25">
      <c r="A32" s="55" t="s">
        <v>54</v>
      </c>
      <c r="B32" s="55"/>
      <c r="C32" s="55"/>
      <c r="D32" s="55"/>
      <c r="E32" s="55"/>
      <c r="F32" s="55"/>
      <c r="G32" s="55"/>
    </row>
  </sheetData>
  <mergeCells count="4">
    <mergeCell ref="A1:G1"/>
    <mergeCell ref="A2:G3"/>
    <mergeCell ref="A4:G4"/>
    <mergeCell ref="A32:G32"/>
  </mergeCells>
  <conditionalFormatting sqref="C6:C29">
    <cfRule type="expression" dxfId="11" priority="2">
      <formula>AND(N(C6)&gt;N(B6),C6&lt;&gt;"")</formula>
    </cfRule>
  </conditionalFormatting>
  <conditionalFormatting sqref="G6:G29">
    <cfRule type="dataBar" priority="3">
      <dataBar>
        <cfvo type="num" val="0"/>
        <cfvo type="num" val="0.5"/>
        <color rgb="FFA8814B"/>
      </dataBar>
      <extLst>
        <ext xmlns:x14="http://schemas.microsoft.com/office/spreadsheetml/2009/9/main" uri="{B025F937-C7B1-47D3-B67F-A62EFF666E3E}">
          <x14:id>{CA309F4C-8EA1-4F16-91F2-5463CA172044}</x14:id>
        </ext>
      </extLst>
    </cfRule>
  </conditionalFormatting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A309F4C-8EA1-4F16-91F2-5463CA172044}">
            <x14:dataBar axisPosition="none">
              <x14:cfvo type="num">
                <xm:f>0</xm:f>
              </x14:cfvo>
              <x14:cfvo type="num">
                <xm:f>0.5</xm:f>
              </x14:cfvo>
              <x14:negativeFillColor rgb="FFA8814B"/>
            </x14:dataBar>
          </x14:cfRule>
          <xm:sqref>G6:G29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0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26" customWidth="1"/>
    <col min="3" max="3" width="18" customWidth="1"/>
    <col min="4" max="4" width="10" customWidth="1"/>
    <col min="5" max="5" width="12" customWidth="1"/>
    <col min="6" max="6" width="14" customWidth="1"/>
    <col min="7" max="7" width="7" customWidth="1"/>
    <col min="8" max="8" width="22" customWidth="1"/>
  </cols>
  <sheetData>
    <row r="1" spans="1:8" ht="6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21.75" customHeight="1" x14ac:dyDescent="0.25">
      <c r="A2" s="54" t="s">
        <v>55</v>
      </c>
      <c r="B2" s="54"/>
      <c r="C2" s="54"/>
      <c r="D2" s="54"/>
      <c r="E2" s="54"/>
      <c r="F2" s="54"/>
      <c r="G2" s="54"/>
      <c r="H2" s="54"/>
    </row>
    <row r="3" spans="1:8" ht="13.5" customHeight="1" x14ac:dyDescent="0.25">
      <c r="A3" s="54"/>
      <c r="B3" s="54"/>
      <c r="C3" s="54"/>
      <c r="D3" s="54"/>
      <c r="E3" s="54"/>
      <c r="F3" s="54"/>
      <c r="G3" s="54"/>
      <c r="H3" s="54"/>
    </row>
    <row r="4" spans="1:8" ht="18" customHeight="1" x14ac:dyDescent="0.25">
      <c r="A4" s="11" t="s">
        <v>56</v>
      </c>
      <c r="B4" s="11"/>
      <c r="C4" s="11"/>
      <c r="D4" s="11"/>
      <c r="E4" s="11"/>
      <c r="F4" s="11"/>
      <c r="G4" s="11"/>
      <c r="H4" s="11"/>
    </row>
    <row r="5" spans="1:8" ht="25.5" customHeight="1" x14ac:dyDescent="0.25">
      <c r="A5" s="25" t="s">
        <v>57</v>
      </c>
      <c r="B5" s="25" t="s">
        <v>58</v>
      </c>
      <c r="C5" s="25" t="s">
        <v>32</v>
      </c>
      <c r="D5" s="25" t="s">
        <v>59</v>
      </c>
      <c r="E5" s="25" t="s">
        <v>60</v>
      </c>
      <c r="F5" s="25" t="s">
        <v>61</v>
      </c>
      <c r="G5" s="25" t="s">
        <v>62</v>
      </c>
      <c r="H5" s="25" t="s">
        <v>63</v>
      </c>
    </row>
    <row r="6" spans="1:8" ht="18" customHeight="1" x14ac:dyDescent="0.25">
      <c r="A6" s="35">
        <f t="shared" ref="A6:A39" si="0">IF(B6="","",ROW()-6+1)</f>
        <v>1</v>
      </c>
      <c r="B6" s="36" t="s">
        <v>64</v>
      </c>
      <c r="C6" s="37" t="s">
        <v>65</v>
      </c>
      <c r="D6" s="38">
        <v>2</v>
      </c>
      <c r="E6" s="39" t="s">
        <v>66</v>
      </c>
      <c r="F6" s="39" t="s">
        <v>67</v>
      </c>
      <c r="G6" s="39" t="s">
        <v>68</v>
      </c>
      <c r="H6" s="40" t="s">
        <v>69</v>
      </c>
    </row>
    <row r="7" spans="1:8" ht="18" customHeight="1" x14ac:dyDescent="0.25">
      <c r="A7" s="41">
        <f t="shared" si="0"/>
        <v>2</v>
      </c>
      <c r="B7" s="36" t="s">
        <v>70</v>
      </c>
      <c r="C7" s="37" t="s">
        <v>71</v>
      </c>
      <c r="D7" s="38">
        <v>2</v>
      </c>
      <c r="E7" s="39" t="s">
        <v>66</v>
      </c>
      <c r="F7" s="39" t="s">
        <v>67</v>
      </c>
      <c r="G7" s="39" t="s">
        <v>68</v>
      </c>
      <c r="H7" s="40" t="s">
        <v>72</v>
      </c>
    </row>
    <row r="8" spans="1:8" ht="18" customHeight="1" x14ac:dyDescent="0.25">
      <c r="A8" s="35">
        <f t="shared" si="0"/>
        <v>3</v>
      </c>
      <c r="B8" s="36" t="s">
        <v>73</v>
      </c>
      <c r="C8" s="37" t="s">
        <v>65</v>
      </c>
      <c r="D8" s="38">
        <v>1</v>
      </c>
      <c r="E8" s="39" t="s">
        <v>66</v>
      </c>
      <c r="F8" s="39" t="s">
        <v>74</v>
      </c>
      <c r="G8" s="39" t="s">
        <v>75</v>
      </c>
      <c r="H8" s="40" t="s">
        <v>76</v>
      </c>
    </row>
    <row r="9" spans="1:8" ht="18" customHeight="1" x14ac:dyDescent="0.25">
      <c r="A9" s="41">
        <f t="shared" si="0"/>
        <v>4</v>
      </c>
      <c r="B9" s="36" t="s">
        <v>77</v>
      </c>
      <c r="C9" s="37" t="s">
        <v>78</v>
      </c>
      <c r="D9" s="38">
        <v>2</v>
      </c>
      <c r="E9" s="39" t="s">
        <v>66</v>
      </c>
      <c r="F9" s="39" t="s">
        <v>74</v>
      </c>
      <c r="G9" s="39" t="s">
        <v>79</v>
      </c>
      <c r="H9" s="40"/>
    </row>
    <row r="10" spans="1:8" ht="18" customHeight="1" x14ac:dyDescent="0.25">
      <c r="A10" s="35">
        <f t="shared" si="0"/>
        <v>5</v>
      </c>
      <c r="B10" s="36" t="s">
        <v>80</v>
      </c>
      <c r="C10" s="37" t="s">
        <v>78</v>
      </c>
      <c r="D10" s="38">
        <v>1</v>
      </c>
      <c r="E10" s="39" t="s">
        <v>28</v>
      </c>
      <c r="F10" s="39" t="s">
        <v>81</v>
      </c>
      <c r="G10" s="39"/>
      <c r="H10" s="40" t="s">
        <v>82</v>
      </c>
    </row>
    <row r="11" spans="1:8" ht="18" customHeight="1" x14ac:dyDescent="0.25">
      <c r="A11" s="41">
        <f t="shared" si="0"/>
        <v>6</v>
      </c>
      <c r="B11" s="36" t="s">
        <v>83</v>
      </c>
      <c r="C11" s="37" t="s">
        <v>78</v>
      </c>
      <c r="D11" s="38">
        <v>4</v>
      </c>
      <c r="E11" s="39" t="s">
        <v>66</v>
      </c>
      <c r="F11" s="39" t="s">
        <v>67</v>
      </c>
      <c r="G11" s="39" t="s">
        <v>84</v>
      </c>
      <c r="H11" s="40" t="s">
        <v>85</v>
      </c>
    </row>
    <row r="12" spans="1:8" ht="18" customHeight="1" x14ac:dyDescent="0.25">
      <c r="A12" s="35">
        <f t="shared" si="0"/>
        <v>7</v>
      </c>
      <c r="B12" s="36" t="s">
        <v>86</v>
      </c>
      <c r="C12" s="37" t="s">
        <v>87</v>
      </c>
      <c r="D12" s="38">
        <v>1</v>
      </c>
      <c r="E12" s="39" t="s">
        <v>88</v>
      </c>
      <c r="F12" s="39" t="s">
        <v>81</v>
      </c>
      <c r="G12" s="39"/>
      <c r="H12" s="40" t="s">
        <v>89</v>
      </c>
    </row>
    <row r="13" spans="1:8" ht="18" customHeight="1" x14ac:dyDescent="0.25">
      <c r="A13" s="41">
        <f t="shared" si="0"/>
        <v>8</v>
      </c>
      <c r="B13" s="36" t="s">
        <v>90</v>
      </c>
      <c r="C13" s="37" t="s">
        <v>87</v>
      </c>
      <c r="D13" s="38">
        <v>2</v>
      </c>
      <c r="E13" s="39" t="s">
        <v>28</v>
      </c>
      <c r="F13" s="39" t="s">
        <v>81</v>
      </c>
      <c r="G13" s="39"/>
      <c r="H13" s="40"/>
    </row>
    <row r="14" spans="1:8" ht="18" customHeight="1" x14ac:dyDescent="0.25">
      <c r="A14" s="35">
        <f t="shared" si="0"/>
        <v>9</v>
      </c>
      <c r="B14" s="36" t="s">
        <v>91</v>
      </c>
      <c r="C14" s="37" t="s">
        <v>71</v>
      </c>
      <c r="D14" s="38">
        <v>2</v>
      </c>
      <c r="E14" s="39" t="s">
        <v>66</v>
      </c>
      <c r="F14" s="39" t="s">
        <v>67</v>
      </c>
      <c r="G14" s="39" t="s">
        <v>75</v>
      </c>
      <c r="H14" s="40" t="s">
        <v>92</v>
      </c>
    </row>
    <row r="15" spans="1:8" ht="18" customHeight="1" x14ac:dyDescent="0.25">
      <c r="A15" s="41">
        <f t="shared" si="0"/>
        <v>10</v>
      </c>
      <c r="B15" s="36" t="s">
        <v>93</v>
      </c>
      <c r="C15" s="37" t="s">
        <v>78</v>
      </c>
      <c r="D15" s="38">
        <v>1</v>
      </c>
      <c r="E15" s="39" t="s">
        <v>66</v>
      </c>
      <c r="F15" s="39" t="s">
        <v>94</v>
      </c>
      <c r="G15" s="39" t="s">
        <v>79</v>
      </c>
      <c r="H15" s="40"/>
    </row>
    <row r="16" spans="1:8" ht="18" customHeight="1" x14ac:dyDescent="0.25">
      <c r="A16" s="35">
        <f t="shared" si="0"/>
        <v>11</v>
      </c>
      <c r="B16" s="36" t="s">
        <v>95</v>
      </c>
      <c r="C16" s="37" t="s">
        <v>78</v>
      </c>
      <c r="D16" s="38">
        <v>1</v>
      </c>
      <c r="E16" s="39" t="s">
        <v>66</v>
      </c>
      <c r="F16" s="39" t="s">
        <v>74</v>
      </c>
      <c r="G16" s="39" t="s">
        <v>79</v>
      </c>
      <c r="H16" s="40"/>
    </row>
    <row r="17" spans="1:8" ht="18" customHeight="1" x14ac:dyDescent="0.25">
      <c r="A17" s="41">
        <f t="shared" si="0"/>
        <v>12</v>
      </c>
      <c r="B17" s="36" t="s">
        <v>96</v>
      </c>
      <c r="C17" s="37" t="s">
        <v>71</v>
      </c>
      <c r="D17" s="38">
        <v>3</v>
      </c>
      <c r="E17" s="39" t="s">
        <v>28</v>
      </c>
      <c r="F17" s="39" t="s">
        <v>81</v>
      </c>
      <c r="G17" s="39"/>
      <c r="H17" s="40"/>
    </row>
    <row r="18" spans="1:8" ht="18" customHeight="1" x14ac:dyDescent="0.25">
      <c r="A18" s="35">
        <f t="shared" si="0"/>
        <v>13</v>
      </c>
      <c r="B18" s="36" t="s">
        <v>97</v>
      </c>
      <c r="C18" s="37" t="s">
        <v>87</v>
      </c>
      <c r="D18" s="38">
        <v>1</v>
      </c>
      <c r="E18" s="39" t="s">
        <v>88</v>
      </c>
      <c r="F18" s="39" t="s">
        <v>81</v>
      </c>
      <c r="G18" s="39"/>
      <c r="H18" s="40"/>
    </row>
    <row r="19" spans="1:8" ht="18" customHeight="1" x14ac:dyDescent="0.25">
      <c r="A19" s="41">
        <f t="shared" si="0"/>
        <v>14</v>
      </c>
      <c r="B19" s="36" t="s">
        <v>98</v>
      </c>
      <c r="C19" s="37" t="s">
        <v>78</v>
      </c>
      <c r="D19" s="38">
        <v>2</v>
      </c>
      <c r="E19" s="39" t="s">
        <v>66</v>
      </c>
      <c r="F19" s="39" t="s">
        <v>67</v>
      </c>
      <c r="G19" s="39" t="s">
        <v>84</v>
      </c>
      <c r="H19" s="40" t="s">
        <v>99</v>
      </c>
    </row>
    <row r="20" spans="1:8" ht="18" customHeight="1" x14ac:dyDescent="0.25">
      <c r="A20" s="35" t="str">
        <f t="shared" si="0"/>
        <v/>
      </c>
      <c r="B20" s="36"/>
      <c r="C20" s="37"/>
      <c r="D20" s="38"/>
      <c r="E20" s="39"/>
      <c r="F20" s="39"/>
      <c r="G20" s="39"/>
      <c r="H20" s="40"/>
    </row>
    <row r="21" spans="1:8" ht="18" customHeight="1" x14ac:dyDescent="0.25">
      <c r="A21" s="41" t="str">
        <f t="shared" si="0"/>
        <v/>
      </c>
      <c r="B21" s="36"/>
      <c r="C21" s="37"/>
      <c r="D21" s="38"/>
      <c r="E21" s="39"/>
      <c r="F21" s="39"/>
      <c r="G21" s="39"/>
      <c r="H21" s="40"/>
    </row>
    <row r="22" spans="1:8" ht="18" customHeight="1" x14ac:dyDescent="0.25">
      <c r="A22" s="35" t="str">
        <f t="shared" si="0"/>
        <v/>
      </c>
      <c r="B22" s="36"/>
      <c r="C22" s="37"/>
      <c r="D22" s="38"/>
      <c r="E22" s="39"/>
      <c r="F22" s="39"/>
      <c r="G22" s="39"/>
      <c r="H22" s="40"/>
    </row>
    <row r="23" spans="1:8" ht="18" customHeight="1" x14ac:dyDescent="0.25">
      <c r="A23" s="41" t="str">
        <f t="shared" si="0"/>
        <v/>
      </c>
      <c r="B23" s="36"/>
      <c r="C23" s="37"/>
      <c r="D23" s="38"/>
      <c r="E23" s="39"/>
      <c r="F23" s="39"/>
      <c r="G23" s="39"/>
      <c r="H23" s="40"/>
    </row>
    <row r="24" spans="1:8" ht="18" customHeight="1" x14ac:dyDescent="0.25">
      <c r="A24" s="35" t="str">
        <f t="shared" si="0"/>
        <v/>
      </c>
      <c r="B24" s="36"/>
      <c r="C24" s="37"/>
      <c r="D24" s="38"/>
      <c r="E24" s="39"/>
      <c r="F24" s="39"/>
      <c r="G24" s="39"/>
      <c r="H24" s="40"/>
    </row>
    <row r="25" spans="1:8" ht="18" customHeight="1" x14ac:dyDescent="0.25">
      <c r="A25" s="41" t="str">
        <f t="shared" si="0"/>
        <v/>
      </c>
      <c r="B25" s="36"/>
      <c r="C25" s="37"/>
      <c r="D25" s="38"/>
      <c r="E25" s="39"/>
      <c r="F25" s="39"/>
      <c r="G25" s="39"/>
      <c r="H25" s="40"/>
    </row>
    <row r="26" spans="1:8" ht="18" customHeight="1" x14ac:dyDescent="0.25">
      <c r="A26" s="35" t="str">
        <f t="shared" si="0"/>
        <v/>
      </c>
      <c r="B26" s="36"/>
      <c r="C26" s="37"/>
      <c r="D26" s="38"/>
      <c r="E26" s="39"/>
      <c r="F26" s="39"/>
      <c r="G26" s="39"/>
      <c r="H26" s="40"/>
    </row>
    <row r="27" spans="1:8" ht="18" customHeight="1" x14ac:dyDescent="0.25">
      <c r="A27" s="41" t="str">
        <f t="shared" si="0"/>
        <v/>
      </c>
      <c r="B27" s="36"/>
      <c r="C27" s="37"/>
      <c r="D27" s="38"/>
      <c r="E27" s="39"/>
      <c r="F27" s="39"/>
      <c r="G27" s="39"/>
      <c r="H27" s="40"/>
    </row>
    <row r="28" spans="1:8" ht="18" customHeight="1" x14ac:dyDescent="0.25">
      <c r="A28" s="35" t="str">
        <f t="shared" si="0"/>
        <v/>
      </c>
      <c r="B28" s="36"/>
      <c r="C28" s="37"/>
      <c r="D28" s="38"/>
      <c r="E28" s="39"/>
      <c r="F28" s="39"/>
      <c r="G28" s="39"/>
      <c r="H28" s="40"/>
    </row>
    <row r="29" spans="1:8" ht="18" customHeight="1" x14ac:dyDescent="0.25">
      <c r="A29" s="41" t="str">
        <f t="shared" si="0"/>
        <v/>
      </c>
      <c r="B29" s="36"/>
      <c r="C29" s="37"/>
      <c r="D29" s="38"/>
      <c r="E29" s="39"/>
      <c r="F29" s="39"/>
      <c r="G29" s="39"/>
      <c r="H29" s="40"/>
    </row>
    <row r="30" spans="1:8" ht="18" customHeight="1" x14ac:dyDescent="0.25">
      <c r="A30" s="35" t="str">
        <f t="shared" si="0"/>
        <v/>
      </c>
      <c r="B30" s="36"/>
      <c r="C30" s="37"/>
      <c r="D30" s="38"/>
      <c r="E30" s="39"/>
      <c r="F30" s="39"/>
      <c r="G30" s="39"/>
      <c r="H30" s="40"/>
    </row>
    <row r="31" spans="1:8" ht="18" customHeight="1" x14ac:dyDescent="0.25">
      <c r="A31" s="41" t="str">
        <f t="shared" si="0"/>
        <v/>
      </c>
      <c r="B31" s="36"/>
      <c r="C31" s="37"/>
      <c r="D31" s="38"/>
      <c r="E31" s="39"/>
      <c r="F31" s="39"/>
      <c r="G31" s="39"/>
      <c r="H31" s="40"/>
    </row>
    <row r="32" spans="1:8" ht="18" customHeight="1" x14ac:dyDescent="0.25">
      <c r="A32" s="35" t="str">
        <f t="shared" si="0"/>
        <v/>
      </c>
      <c r="B32" s="36"/>
      <c r="C32" s="37"/>
      <c r="D32" s="38"/>
      <c r="E32" s="39"/>
      <c r="F32" s="39"/>
      <c r="G32" s="39"/>
      <c r="H32" s="40"/>
    </row>
    <row r="33" spans="1:8" ht="18" customHeight="1" x14ac:dyDescent="0.25">
      <c r="A33" s="41" t="str">
        <f t="shared" si="0"/>
        <v/>
      </c>
      <c r="B33" s="36"/>
      <c r="C33" s="37"/>
      <c r="D33" s="38"/>
      <c r="E33" s="39"/>
      <c r="F33" s="39"/>
      <c r="G33" s="39"/>
      <c r="H33" s="40"/>
    </row>
    <row r="34" spans="1:8" ht="18" customHeight="1" x14ac:dyDescent="0.25">
      <c r="A34" s="35" t="str">
        <f t="shared" si="0"/>
        <v/>
      </c>
      <c r="B34" s="36"/>
      <c r="C34" s="37"/>
      <c r="D34" s="38"/>
      <c r="E34" s="39"/>
      <c r="F34" s="39"/>
      <c r="G34" s="39"/>
      <c r="H34" s="40"/>
    </row>
    <row r="35" spans="1:8" ht="18" customHeight="1" x14ac:dyDescent="0.25">
      <c r="A35" s="41" t="str">
        <f t="shared" si="0"/>
        <v/>
      </c>
      <c r="B35" s="36"/>
      <c r="C35" s="37"/>
      <c r="D35" s="38"/>
      <c r="E35" s="39"/>
      <c r="F35" s="39"/>
      <c r="G35" s="39"/>
      <c r="H35" s="40"/>
    </row>
    <row r="36" spans="1:8" ht="18" customHeight="1" x14ac:dyDescent="0.25">
      <c r="A36" s="35" t="str">
        <f t="shared" si="0"/>
        <v/>
      </c>
      <c r="B36" s="36"/>
      <c r="C36" s="37"/>
      <c r="D36" s="38"/>
      <c r="E36" s="39"/>
      <c r="F36" s="39"/>
      <c r="G36" s="39"/>
      <c r="H36" s="40"/>
    </row>
    <row r="37" spans="1:8" ht="18" customHeight="1" x14ac:dyDescent="0.25">
      <c r="A37" s="41" t="str">
        <f t="shared" si="0"/>
        <v/>
      </c>
      <c r="B37" s="36"/>
      <c r="C37" s="37"/>
      <c r="D37" s="38"/>
      <c r="E37" s="39"/>
      <c r="F37" s="39"/>
      <c r="G37" s="39"/>
      <c r="H37" s="40"/>
    </row>
    <row r="38" spans="1:8" ht="18" customHeight="1" x14ac:dyDescent="0.25">
      <c r="A38" s="35" t="str">
        <f t="shared" si="0"/>
        <v/>
      </c>
      <c r="B38" s="36"/>
      <c r="C38" s="37"/>
      <c r="D38" s="38"/>
      <c r="E38" s="39"/>
      <c r="F38" s="39"/>
      <c r="G38" s="39"/>
      <c r="H38" s="40"/>
    </row>
    <row r="39" spans="1:8" ht="18" customHeight="1" x14ac:dyDescent="0.25">
      <c r="A39" s="41" t="str">
        <f t="shared" si="0"/>
        <v/>
      </c>
      <c r="B39" s="36"/>
      <c r="C39" s="37"/>
      <c r="D39" s="38"/>
      <c r="E39" s="39"/>
      <c r="F39" s="39"/>
      <c r="G39" s="39"/>
      <c r="H39" s="40"/>
    </row>
    <row r="40" spans="1:8" ht="21.75" customHeight="1" x14ac:dyDescent="0.25">
      <c r="A40" s="56" t="s">
        <v>100</v>
      </c>
      <c r="B40" s="56"/>
      <c r="C40" s="56"/>
      <c r="D40" s="42">
        <f>SUMIF(E6:E39,"Zugesagt",D6:D39)</f>
        <v>17</v>
      </c>
      <c r="E40" s="57" t="s">
        <v>101</v>
      </c>
      <c r="F40" s="57"/>
      <c r="G40" s="57"/>
      <c r="H40" s="57"/>
    </row>
  </sheetData>
  <mergeCells count="5">
    <mergeCell ref="A1:H1"/>
    <mergeCell ref="A2:H3"/>
    <mergeCell ref="A4:H4"/>
    <mergeCell ref="A40:C40"/>
    <mergeCell ref="E40:H40"/>
  </mergeCells>
  <conditionalFormatting sqref="E6:E39">
    <cfRule type="containsText" dxfId="10" priority="2" operator="containsText" text="Zugesagt">
      <formula>NOT(ISERROR(SEARCH("Zugesagt",E6)))</formula>
    </cfRule>
    <cfRule type="containsText" dxfId="9" priority="3" operator="containsText" text="Abgesagt">
      <formula>NOT(ISERROR(SEARCH("Abgesagt",E6)))</formula>
    </cfRule>
    <cfRule type="containsText" dxfId="8" priority="4" operator="containsText" text="Offen">
      <formula>NOT(ISERROR(SEARCH("Offen",E6)))</formula>
    </cfRule>
  </conditionalFormatting>
  <dataValidations count="3">
    <dataValidation type="list" allowBlank="1" sqref="E6:E39" xr:uid="{00000000-0002-0000-0200-000000000000}">
      <formula1>"Zugesagt,Abgesagt,Offen"</formula1>
      <formula2>0</formula2>
    </dataValidation>
    <dataValidation type="list" allowBlank="1" sqref="C6:C39" xr:uid="{00000000-0002-0000-0200-000001000000}">
      <formula1>"Familie Braut,Familie Bräutigam,Freunde,Kollegen,Sonstige"</formula1>
      <formula2>0</formula2>
    </dataValidation>
    <dataValidation type="list" allowBlank="1" sqref="F6:F39" xr:uid="{00000000-0002-0000-0200-000002000000}">
      <formula1>"Fleisch,Vegetarisch,Vegan,Kind,–"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32" customWidth="1"/>
    <col min="3" max="3" width="16" customWidth="1"/>
    <col min="4" max="4" width="13" customWidth="1"/>
    <col min="5" max="5" width="15" customWidth="1"/>
    <col min="6" max="6" width="11" customWidth="1"/>
    <col min="7" max="7" width="13" customWidth="1"/>
  </cols>
  <sheetData>
    <row r="1" spans="1:7" ht="6" customHeight="1" x14ac:dyDescent="0.25">
      <c r="A1" s="14"/>
      <c r="B1" s="14"/>
      <c r="C1" s="14"/>
      <c r="D1" s="14"/>
      <c r="E1" s="14"/>
      <c r="F1" s="14"/>
      <c r="G1" s="14"/>
    </row>
    <row r="2" spans="1:7" ht="21.75" customHeight="1" x14ac:dyDescent="0.25">
      <c r="A2" s="54" t="s">
        <v>102</v>
      </c>
      <c r="B2" s="54"/>
      <c r="C2" s="54"/>
      <c r="D2" s="54"/>
      <c r="E2" s="54"/>
      <c r="F2" s="54"/>
      <c r="G2" s="54"/>
    </row>
    <row r="3" spans="1:7" ht="13.5" customHeight="1" x14ac:dyDescent="0.25">
      <c r="A3" s="54"/>
      <c r="B3" s="54"/>
      <c r="C3" s="54"/>
      <c r="D3" s="54"/>
      <c r="E3" s="54"/>
      <c r="F3" s="54"/>
      <c r="G3" s="54"/>
    </row>
    <row r="4" spans="1:7" ht="18" customHeight="1" x14ac:dyDescent="0.25">
      <c r="A4" s="11" t="s">
        <v>103</v>
      </c>
      <c r="B4" s="11"/>
      <c r="C4" s="11"/>
      <c r="D4" s="11"/>
      <c r="E4" s="11"/>
      <c r="F4" s="11"/>
      <c r="G4" s="11"/>
    </row>
    <row r="5" spans="1:7" ht="25.5" customHeight="1" x14ac:dyDescent="0.25">
      <c r="A5" s="25" t="s">
        <v>57</v>
      </c>
      <c r="B5" s="25" t="s">
        <v>104</v>
      </c>
      <c r="C5" s="25" t="s">
        <v>32</v>
      </c>
      <c r="D5" s="25" t="s">
        <v>105</v>
      </c>
      <c r="E5" s="25" t="s">
        <v>106</v>
      </c>
      <c r="F5" s="25" t="s">
        <v>107</v>
      </c>
      <c r="G5" s="25" t="s">
        <v>108</v>
      </c>
    </row>
    <row r="6" spans="1:7" ht="18" customHeight="1" x14ac:dyDescent="0.25">
      <c r="A6" s="35">
        <f t="shared" ref="A6:A35" si="0">IF(B6="","",ROW()-6+1)</f>
        <v>1</v>
      </c>
      <c r="B6" s="26" t="s">
        <v>109</v>
      </c>
      <c r="C6" s="37" t="s">
        <v>110</v>
      </c>
      <c r="D6" s="43">
        <v>46068</v>
      </c>
      <c r="E6" s="39" t="s">
        <v>111</v>
      </c>
      <c r="F6" s="39" t="s">
        <v>112</v>
      </c>
      <c r="G6" s="44" t="s">
        <v>25</v>
      </c>
    </row>
    <row r="7" spans="1:7" ht="18" customHeight="1" x14ac:dyDescent="0.25">
      <c r="A7" s="41">
        <f t="shared" si="0"/>
        <v>2</v>
      </c>
      <c r="B7" s="26" t="s">
        <v>113</v>
      </c>
      <c r="C7" s="37" t="s">
        <v>114</v>
      </c>
      <c r="D7" s="43">
        <v>46082</v>
      </c>
      <c r="E7" s="39" t="s">
        <v>115</v>
      </c>
      <c r="F7" s="39" t="s">
        <v>112</v>
      </c>
      <c r="G7" s="44" t="s">
        <v>25</v>
      </c>
    </row>
    <row r="8" spans="1:7" ht="18" customHeight="1" x14ac:dyDescent="0.25">
      <c r="A8" s="35">
        <f t="shared" si="0"/>
        <v>3</v>
      </c>
      <c r="B8" s="26" t="s">
        <v>116</v>
      </c>
      <c r="C8" s="37" t="s">
        <v>117</v>
      </c>
      <c r="D8" s="43">
        <v>46122</v>
      </c>
      <c r="E8" s="39" t="s">
        <v>118</v>
      </c>
      <c r="F8" s="39" t="s">
        <v>112</v>
      </c>
      <c r="G8" s="44" t="s">
        <v>25</v>
      </c>
    </row>
    <row r="9" spans="1:7" ht="18" customHeight="1" x14ac:dyDescent="0.25">
      <c r="A9" s="41">
        <f t="shared" si="0"/>
        <v>4</v>
      </c>
      <c r="B9" s="26" t="s">
        <v>119</v>
      </c>
      <c r="C9" s="37" t="s">
        <v>120</v>
      </c>
      <c r="D9" s="43">
        <v>46132</v>
      </c>
      <c r="E9" s="39" t="s">
        <v>111</v>
      </c>
      <c r="F9" s="39" t="s">
        <v>121</v>
      </c>
      <c r="G9" s="44" t="s">
        <v>25</v>
      </c>
    </row>
    <row r="10" spans="1:7" ht="18" customHeight="1" x14ac:dyDescent="0.25">
      <c r="A10" s="35">
        <f t="shared" si="0"/>
        <v>5</v>
      </c>
      <c r="B10" s="26" t="s">
        <v>122</v>
      </c>
      <c r="C10" s="37" t="s">
        <v>123</v>
      </c>
      <c r="D10" s="43">
        <v>46218</v>
      </c>
      <c r="E10" s="39" t="s">
        <v>111</v>
      </c>
      <c r="F10" s="39" t="s">
        <v>112</v>
      </c>
      <c r="G10" s="44" t="s">
        <v>25</v>
      </c>
    </row>
    <row r="11" spans="1:7" ht="18" customHeight="1" x14ac:dyDescent="0.25">
      <c r="A11" s="41">
        <f t="shared" si="0"/>
        <v>6</v>
      </c>
      <c r="B11" s="26" t="s">
        <v>124</v>
      </c>
      <c r="C11" s="37" t="s">
        <v>125</v>
      </c>
      <c r="D11" s="43">
        <v>46203</v>
      </c>
      <c r="E11" s="39" t="s">
        <v>115</v>
      </c>
      <c r="F11" s="39" t="s">
        <v>121</v>
      </c>
      <c r="G11" s="44" t="s">
        <v>25</v>
      </c>
    </row>
    <row r="12" spans="1:7" ht="18" customHeight="1" x14ac:dyDescent="0.25">
      <c r="A12" s="35">
        <f t="shared" si="0"/>
        <v>7</v>
      </c>
      <c r="B12" s="26" t="s">
        <v>126</v>
      </c>
      <c r="C12" s="37" t="s">
        <v>120</v>
      </c>
      <c r="D12" s="43">
        <v>46254</v>
      </c>
      <c r="E12" s="39" t="s">
        <v>111</v>
      </c>
      <c r="F12" s="39" t="s">
        <v>112</v>
      </c>
      <c r="G12" s="44" t="s">
        <v>27</v>
      </c>
    </row>
    <row r="13" spans="1:7" ht="18" customHeight="1" x14ac:dyDescent="0.25">
      <c r="A13" s="41">
        <f t="shared" si="0"/>
        <v>8</v>
      </c>
      <c r="B13" s="26" t="s">
        <v>127</v>
      </c>
      <c r="C13" s="37" t="s">
        <v>128</v>
      </c>
      <c r="D13" s="43">
        <v>46235</v>
      </c>
      <c r="E13" s="39" t="s">
        <v>118</v>
      </c>
      <c r="F13" s="39" t="s">
        <v>121</v>
      </c>
      <c r="G13" s="44" t="s">
        <v>25</v>
      </c>
    </row>
    <row r="14" spans="1:7" ht="18" customHeight="1" x14ac:dyDescent="0.25">
      <c r="A14" s="35">
        <f t="shared" si="0"/>
        <v>9</v>
      </c>
      <c r="B14" s="26" t="s">
        <v>129</v>
      </c>
      <c r="C14" s="37" t="s">
        <v>123</v>
      </c>
      <c r="D14" s="43">
        <v>46285</v>
      </c>
      <c r="E14" s="39" t="s">
        <v>115</v>
      </c>
      <c r="F14" s="39" t="s">
        <v>121</v>
      </c>
      <c r="G14" s="44" t="s">
        <v>28</v>
      </c>
    </row>
    <row r="15" spans="1:7" ht="18" customHeight="1" x14ac:dyDescent="0.25">
      <c r="A15" s="41">
        <f t="shared" si="0"/>
        <v>10</v>
      </c>
      <c r="B15" s="26" t="s">
        <v>130</v>
      </c>
      <c r="C15" s="37" t="s">
        <v>131</v>
      </c>
      <c r="D15" s="43">
        <v>46290</v>
      </c>
      <c r="E15" s="39" t="s">
        <v>111</v>
      </c>
      <c r="F15" s="39" t="s">
        <v>121</v>
      </c>
      <c r="G15" s="44" t="s">
        <v>28</v>
      </c>
    </row>
    <row r="16" spans="1:7" ht="18" customHeight="1" x14ac:dyDescent="0.25">
      <c r="A16" s="35">
        <f t="shared" si="0"/>
        <v>11</v>
      </c>
      <c r="B16" s="26" t="s">
        <v>132</v>
      </c>
      <c r="C16" s="37" t="s">
        <v>133</v>
      </c>
      <c r="D16" s="43">
        <v>46157</v>
      </c>
      <c r="E16" s="39" t="s">
        <v>111</v>
      </c>
      <c r="F16" s="39" t="s">
        <v>112</v>
      </c>
      <c r="G16" s="44" t="s">
        <v>25</v>
      </c>
    </row>
    <row r="17" spans="1:7" ht="18" customHeight="1" x14ac:dyDescent="0.25">
      <c r="A17" s="41">
        <f t="shared" si="0"/>
        <v>12</v>
      </c>
      <c r="B17" s="26" t="s">
        <v>134</v>
      </c>
      <c r="C17" s="37" t="s">
        <v>135</v>
      </c>
      <c r="D17" s="43">
        <v>46293</v>
      </c>
      <c r="E17" s="39" t="s">
        <v>115</v>
      </c>
      <c r="F17" s="39" t="s">
        <v>136</v>
      </c>
      <c r="G17" s="44" t="s">
        <v>28</v>
      </c>
    </row>
    <row r="18" spans="1:7" ht="18" customHeight="1" x14ac:dyDescent="0.25">
      <c r="A18" s="35">
        <f t="shared" si="0"/>
        <v>13</v>
      </c>
      <c r="B18" s="26" t="s">
        <v>137</v>
      </c>
      <c r="C18" s="37" t="s">
        <v>131</v>
      </c>
      <c r="D18" s="43">
        <v>46101</v>
      </c>
      <c r="E18" s="39" t="s">
        <v>111</v>
      </c>
      <c r="F18" s="39" t="s">
        <v>121</v>
      </c>
      <c r="G18" s="44" t="s">
        <v>25</v>
      </c>
    </row>
    <row r="19" spans="1:7" ht="18" customHeight="1" x14ac:dyDescent="0.25">
      <c r="A19" s="41">
        <f t="shared" si="0"/>
        <v>14</v>
      </c>
      <c r="B19" s="26" t="s">
        <v>138</v>
      </c>
      <c r="C19" s="37" t="s">
        <v>139</v>
      </c>
      <c r="D19" s="43">
        <v>46275</v>
      </c>
      <c r="E19" s="39" t="s">
        <v>118</v>
      </c>
      <c r="F19" s="39" t="s">
        <v>136</v>
      </c>
      <c r="G19" s="44" t="s">
        <v>27</v>
      </c>
    </row>
    <row r="20" spans="1:7" ht="18" customHeight="1" x14ac:dyDescent="0.25">
      <c r="A20" s="35" t="str">
        <f t="shared" si="0"/>
        <v/>
      </c>
      <c r="B20" s="26"/>
      <c r="C20" s="37"/>
      <c r="D20" s="43"/>
      <c r="E20" s="39"/>
      <c r="F20" s="39"/>
      <c r="G20" s="44"/>
    </row>
    <row r="21" spans="1:7" ht="18" customHeight="1" x14ac:dyDescent="0.25">
      <c r="A21" s="41" t="str">
        <f t="shared" si="0"/>
        <v/>
      </c>
      <c r="B21" s="26"/>
      <c r="C21" s="37"/>
      <c r="D21" s="43"/>
      <c r="E21" s="39"/>
      <c r="F21" s="39"/>
      <c r="G21" s="44"/>
    </row>
    <row r="22" spans="1:7" ht="18" customHeight="1" x14ac:dyDescent="0.25">
      <c r="A22" s="35" t="str">
        <f t="shared" si="0"/>
        <v/>
      </c>
      <c r="B22" s="26"/>
      <c r="C22" s="37"/>
      <c r="D22" s="43"/>
      <c r="E22" s="39"/>
      <c r="F22" s="39"/>
      <c r="G22" s="44"/>
    </row>
    <row r="23" spans="1:7" ht="18" customHeight="1" x14ac:dyDescent="0.25">
      <c r="A23" s="41" t="str">
        <f t="shared" si="0"/>
        <v/>
      </c>
      <c r="B23" s="26"/>
      <c r="C23" s="37"/>
      <c r="D23" s="43"/>
      <c r="E23" s="39"/>
      <c r="F23" s="39"/>
      <c r="G23" s="44"/>
    </row>
    <row r="24" spans="1:7" ht="18" customHeight="1" x14ac:dyDescent="0.25">
      <c r="A24" s="35" t="str">
        <f t="shared" si="0"/>
        <v/>
      </c>
      <c r="B24" s="26"/>
      <c r="C24" s="37"/>
      <c r="D24" s="43"/>
      <c r="E24" s="39"/>
      <c r="F24" s="39"/>
      <c r="G24" s="44"/>
    </row>
    <row r="25" spans="1:7" ht="18" customHeight="1" x14ac:dyDescent="0.25">
      <c r="A25" s="41" t="str">
        <f t="shared" si="0"/>
        <v/>
      </c>
      <c r="B25" s="26"/>
      <c r="C25" s="37"/>
      <c r="D25" s="43"/>
      <c r="E25" s="39"/>
      <c r="F25" s="39"/>
      <c r="G25" s="44"/>
    </row>
    <row r="26" spans="1:7" ht="18" customHeight="1" x14ac:dyDescent="0.25">
      <c r="A26" s="35" t="str">
        <f t="shared" si="0"/>
        <v/>
      </c>
      <c r="B26" s="26"/>
      <c r="C26" s="37"/>
      <c r="D26" s="43"/>
      <c r="E26" s="39"/>
      <c r="F26" s="39"/>
      <c r="G26" s="44"/>
    </row>
    <row r="27" spans="1:7" ht="18" customHeight="1" x14ac:dyDescent="0.25">
      <c r="A27" s="41" t="str">
        <f t="shared" si="0"/>
        <v/>
      </c>
      <c r="B27" s="26"/>
      <c r="C27" s="37"/>
      <c r="D27" s="43"/>
      <c r="E27" s="39"/>
      <c r="F27" s="39"/>
      <c r="G27" s="44"/>
    </row>
    <row r="28" spans="1:7" ht="18" customHeight="1" x14ac:dyDescent="0.25">
      <c r="A28" s="35" t="str">
        <f t="shared" si="0"/>
        <v/>
      </c>
      <c r="B28" s="26"/>
      <c r="C28" s="37"/>
      <c r="D28" s="43"/>
      <c r="E28" s="39"/>
      <c r="F28" s="39"/>
      <c r="G28" s="44"/>
    </row>
    <row r="29" spans="1:7" ht="18" customHeight="1" x14ac:dyDescent="0.25">
      <c r="A29" s="41" t="str">
        <f t="shared" si="0"/>
        <v/>
      </c>
      <c r="B29" s="26"/>
      <c r="C29" s="37"/>
      <c r="D29" s="43"/>
      <c r="E29" s="39"/>
      <c r="F29" s="39"/>
      <c r="G29" s="44"/>
    </row>
    <row r="30" spans="1:7" ht="18" customHeight="1" x14ac:dyDescent="0.25">
      <c r="A30" s="35" t="str">
        <f t="shared" si="0"/>
        <v/>
      </c>
      <c r="B30" s="26"/>
      <c r="C30" s="37"/>
      <c r="D30" s="43"/>
      <c r="E30" s="39"/>
      <c r="F30" s="39"/>
      <c r="G30" s="44"/>
    </row>
    <row r="31" spans="1:7" ht="18" customHeight="1" x14ac:dyDescent="0.25">
      <c r="A31" s="41" t="str">
        <f t="shared" si="0"/>
        <v/>
      </c>
      <c r="B31" s="26"/>
      <c r="C31" s="37"/>
      <c r="D31" s="43"/>
      <c r="E31" s="39"/>
      <c r="F31" s="39"/>
      <c r="G31" s="44"/>
    </row>
    <row r="32" spans="1:7" ht="18" customHeight="1" x14ac:dyDescent="0.25">
      <c r="A32" s="35" t="str">
        <f t="shared" si="0"/>
        <v/>
      </c>
      <c r="B32" s="26"/>
      <c r="C32" s="37"/>
      <c r="D32" s="43"/>
      <c r="E32" s="39"/>
      <c r="F32" s="39"/>
      <c r="G32" s="44"/>
    </row>
    <row r="33" spans="1:7" ht="18" customHeight="1" x14ac:dyDescent="0.25">
      <c r="A33" s="41" t="str">
        <f t="shared" si="0"/>
        <v/>
      </c>
      <c r="B33" s="26"/>
      <c r="C33" s="37"/>
      <c r="D33" s="43"/>
      <c r="E33" s="39"/>
      <c r="F33" s="39"/>
      <c r="G33" s="44"/>
    </row>
    <row r="34" spans="1:7" ht="18" customHeight="1" x14ac:dyDescent="0.25">
      <c r="A34" s="35" t="str">
        <f t="shared" si="0"/>
        <v/>
      </c>
      <c r="B34" s="26"/>
      <c r="C34" s="37"/>
      <c r="D34" s="43"/>
      <c r="E34" s="39"/>
      <c r="F34" s="39"/>
      <c r="G34" s="44"/>
    </row>
    <row r="35" spans="1:7" ht="18" customHeight="1" x14ac:dyDescent="0.25">
      <c r="A35" s="41" t="str">
        <f t="shared" si="0"/>
        <v/>
      </c>
      <c r="B35" s="26"/>
      <c r="C35" s="37"/>
      <c r="D35" s="43"/>
      <c r="E35" s="39"/>
      <c r="F35" s="39"/>
      <c r="G35" s="44"/>
    </row>
    <row r="36" spans="1:7" ht="21.75" customHeight="1" x14ac:dyDescent="0.25">
      <c r="A36" s="56" t="s">
        <v>140</v>
      </c>
      <c r="B36" s="56"/>
      <c r="C36" s="56"/>
      <c r="D36" s="45">
        <f>IF(COUNTA(B6:B35)=0,0,COUNTIF(G6:G35,"Erledigt")/COUNTA(B6:B35))</f>
        <v>0.6428571428571429</v>
      </c>
      <c r="E36" s="58" t="str">
        <f>COUNTIF(G6:G35,"Erledigt")&amp;" von "&amp;COUNTA(B6:B35)&amp;" Aufgaben erledigt"</f>
        <v>9 von 14 Aufgaben erledigt</v>
      </c>
      <c r="F36" s="58"/>
      <c r="G36" s="58"/>
    </row>
  </sheetData>
  <mergeCells count="5">
    <mergeCell ref="A1:G1"/>
    <mergeCell ref="A2:G3"/>
    <mergeCell ref="A4:G4"/>
    <mergeCell ref="A36:C36"/>
    <mergeCell ref="E36:G36"/>
  </mergeCells>
  <conditionalFormatting sqref="D6:D35">
    <cfRule type="expression" dxfId="7" priority="5">
      <formula>AND($D6&lt;&gt;"",$D6&lt;TODAY(),$G6&lt;&gt;"Erledigt")</formula>
    </cfRule>
  </conditionalFormatting>
  <conditionalFormatting sqref="G6:G35">
    <cfRule type="containsText" dxfId="6" priority="2" operator="containsText" text="Erledigt">
      <formula>NOT(ISERROR(SEARCH("Erledigt",G6)))</formula>
    </cfRule>
    <cfRule type="containsText" dxfId="5" priority="3" operator="containsText" text="In Arbeit">
      <formula>NOT(ISERROR(SEARCH("In Arbeit",G6)))</formula>
    </cfRule>
    <cfRule type="containsText" dxfId="4" priority="4" operator="containsText" text="Offen">
      <formula>NOT(ISERROR(SEARCH("Offen",G6)))</formula>
    </cfRule>
  </conditionalFormatting>
  <dataValidations count="2">
    <dataValidation type="list" allowBlank="1" sqref="G6:G35" xr:uid="{00000000-0002-0000-0300-000000000000}">
      <formula1>"Offen,In Arbeit,Erledigt"</formula1>
      <formula2>0</formula2>
    </dataValidation>
    <dataValidation type="list" allowBlank="1" sqref="F6:F35" xr:uid="{00000000-0002-0000-0300-000001000000}">
      <formula1>"Hoch,Mittel,Niedrig"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22" customWidth="1"/>
    <col min="2" max="2" width="24" customWidth="1"/>
    <col min="3" max="3" width="26" customWidth="1"/>
    <col min="4" max="4" width="12" customWidth="1"/>
    <col min="5" max="5" width="16" customWidth="1"/>
    <col min="6" max="7" width="12" customWidth="1"/>
  </cols>
  <sheetData>
    <row r="1" spans="1:7" ht="6" customHeight="1" x14ac:dyDescent="0.25">
      <c r="A1" s="14"/>
      <c r="B1" s="14"/>
      <c r="C1" s="14"/>
      <c r="D1" s="14"/>
      <c r="E1" s="14"/>
      <c r="F1" s="14"/>
      <c r="G1" s="14"/>
    </row>
    <row r="2" spans="1:7" ht="21.75" customHeight="1" x14ac:dyDescent="0.25">
      <c r="A2" s="54" t="s">
        <v>141</v>
      </c>
      <c r="B2" s="54"/>
      <c r="C2" s="54"/>
      <c r="D2" s="54"/>
      <c r="E2" s="54"/>
      <c r="F2" s="54"/>
      <c r="G2" s="54"/>
    </row>
    <row r="3" spans="1:7" ht="13.5" customHeight="1" x14ac:dyDescent="0.25">
      <c r="A3" s="54"/>
      <c r="B3" s="54"/>
      <c r="C3" s="54"/>
      <c r="D3" s="54"/>
      <c r="E3" s="54"/>
      <c r="F3" s="54"/>
      <c r="G3" s="54"/>
    </row>
    <row r="4" spans="1:7" ht="18" customHeight="1" x14ac:dyDescent="0.25">
      <c r="A4" s="11" t="s">
        <v>142</v>
      </c>
      <c r="B4" s="11"/>
      <c r="C4" s="11"/>
      <c r="D4" s="11"/>
      <c r="E4" s="11"/>
      <c r="F4" s="11"/>
      <c r="G4" s="11"/>
    </row>
    <row r="5" spans="1:7" ht="25.5" customHeight="1" x14ac:dyDescent="0.25">
      <c r="A5" s="25" t="s">
        <v>143</v>
      </c>
      <c r="B5" s="25" t="s">
        <v>144</v>
      </c>
      <c r="C5" s="25" t="s">
        <v>145</v>
      </c>
      <c r="D5" s="25" t="s">
        <v>146</v>
      </c>
      <c r="E5" s="25" t="s">
        <v>108</v>
      </c>
      <c r="F5" s="25" t="s">
        <v>147</v>
      </c>
      <c r="G5" s="25" t="s">
        <v>148</v>
      </c>
    </row>
    <row r="6" spans="1:7" ht="18" customHeight="1" x14ac:dyDescent="0.25">
      <c r="A6" s="46" t="s">
        <v>110</v>
      </c>
      <c r="B6" s="26" t="s">
        <v>12</v>
      </c>
      <c r="C6" s="47" t="s">
        <v>149</v>
      </c>
      <c r="D6" s="27">
        <v>4500</v>
      </c>
      <c r="E6" s="44" t="s">
        <v>150</v>
      </c>
      <c r="F6" s="27">
        <v>1000</v>
      </c>
      <c r="G6" s="28">
        <f t="shared" ref="G6:G27" si="0">IF(N(D6)=0,"",D6-F6)</f>
        <v>3500</v>
      </c>
    </row>
    <row r="7" spans="1:7" ht="18" customHeight="1" x14ac:dyDescent="0.25">
      <c r="A7" s="46" t="s">
        <v>123</v>
      </c>
      <c r="B7" s="26" t="s">
        <v>151</v>
      </c>
      <c r="C7" s="47" t="s">
        <v>152</v>
      </c>
      <c r="D7" s="27">
        <v>6800</v>
      </c>
      <c r="E7" s="44" t="s">
        <v>150</v>
      </c>
      <c r="F7" s="27">
        <v>1500</v>
      </c>
      <c r="G7" s="30">
        <f t="shared" si="0"/>
        <v>5300</v>
      </c>
    </row>
    <row r="8" spans="1:7" ht="18" customHeight="1" x14ac:dyDescent="0.25">
      <c r="A8" s="46" t="s">
        <v>153</v>
      </c>
      <c r="B8" s="26" t="s">
        <v>154</v>
      </c>
      <c r="C8" s="47" t="s">
        <v>155</v>
      </c>
      <c r="D8" s="27">
        <v>2800</v>
      </c>
      <c r="E8" s="44" t="s">
        <v>150</v>
      </c>
      <c r="F8" s="27">
        <v>500</v>
      </c>
      <c r="G8" s="28">
        <f t="shared" si="0"/>
        <v>2300</v>
      </c>
    </row>
    <row r="9" spans="1:7" ht="18" customHeight="1" x14ac:dyDescent="0.25">
      <c r="A9" s="46" t="s">
        <v>156</v>
      </c>
      <c r="B9" s="26" t="s">
        <v>157</v>
      </c>
      <c r="C9" s="47" t="s">
        <v>158</v>
      </c>
      <c r="D9" s="27">
        <v>1400</v>
      </c>
      <c r="E9" s="44" t="s">
        <v>150</v>
      </c>
      <c r="F9" s="27">
        <v>0</v>
      </c>
      <c r="G9" s="30">
        <f t="shared" si="0"/>
        <v>1400</v>
      </c>
    </row>
    <row r="10" spans="1:7" ht="18" customHeight="1" x14ac:dyDescent="0.25">
      <c r="A10" s="46" t="s">
        <v>159</v>
      </c>
      <c r="B10" s="26" t="s">
        <v>160</v>
      </c>
      <c r="C10" s="47" t="s">
        <v>161</v>
      </c>
      <c r="D10" s="27">
        <v>1650</v>
      </c>
      <c r="E10" s="44" t="s">
        <v>162</v>
      </c>
      <c r="F10" s="27">
        <v>0</v>
      </c>
      <c r="G10" s="28">
        <f t="shared" si="0"/>
        <v>1650</v>
      </c>
    </row>
    <row r="11" spans="1:7" ht="18" customHeight="1" x14ac:dyDescent="0.25">
      <c r="A11" s="46" t="s">
        <v>163</v>
      </c>
      <c r="B11" s="26" t="s">
        <v>164</v>
      </c>
      <c r="C11" s="47" t="s">
        <v>165</v>
      </c>
      <c r="D11" s="27">
        <v>550</v>
      </c>
      <c r="E11" s="44" t="s">
        <v>166</v>
      </c>
      <c r="F11" s="27">
        <v>0</v>
      </c>
      <c r="G11" s="30">
        <f t="shared" si="0"/>
        <v>550</v>
      </c>
    </row>
    <row r="12" spans="1:7" ht="18" customHeight="1" x14ac:dyDescent="0.25">
      <c r="A12" s="46" t="s">
        <v>167</v>
      </c>
      <c r="B12" s="26" t="s">
        <v>168</v>
      </c>
      <c r="C12" s="47" t="s">
        <v>169</v>
      </c>
      <c r="D12" s="27">
        <v>1720</v>
      </c>
      <c r="E12" s="44" t="s">
        <v>170</v>
      </c>
      <c r="F12" s="27">
        <v>1720</v>
      </c>
      <c r="G12" s="28">
        <f t="shared" si="0"/>
        <v>0</v>
      </c>
    </row>
    <row r="13" spans="1:7" ht="18" customHeight="1" x14ac:dyDescent="0.25">
      <c r="A13" s="46" t="s">
        <v>120</v>
      </c>
      <c r="B13" s="26" t="s">
        <v>171</v>
      </c>
      <c r="C13" s="47" t="s">
        <v>172</v>
      </c>
      <c r="D13" s="27">
        <v>540</v>
      </c>
      <c r="E13" s="44" t="s">
        <v>170</v>
      </c>
      <c r="F13" s="27">
        <v>540</v>
      </c>
      <c r="G13" s="30">
        <f t="shared" si="0"/>
        <v>0</v>
      </c>
    </row>
    <row r="14" spans="1:7" ht="18" customHeight="1" x14ac:dyDescent="0.25">
      <c r="A14" s="46" t="s">
        <v>173</v>
      </c>
      <c r="B14" s="26" t="s">
        <v>174</v>
      </c>
      <c r="C14" s="47" t="s">
        <v>175</v>
      </c>
      <c r="D14" s="27">
        <v>300</v>
      </c>
      <c r="E14" s="44" t="s">
        <v>150</v>
      </c>
      <c r="F14" s="27">
        <v>100</v>
      </c>
      <c r="G14" s="28">
        <f t="shared" si="0"/>
        <v>200</v>
      </c>
    </row>
    <row r="15" spans="1:7" ht="18" customHeight="1" x14ac:dyDescent="0.25">
      <c r="A15" s="46" t="s">
        <v>176</v>
      </c>
      <c r="B15" s="26" t="s">
        <v>177</v>
      </c>
      <c r="C15" s="47" t="s">
        <v>178</v>
      </c>
      <c r="D15" s="27">
        <v>0</v>
      </c>
      <c r="E15" s="44" t="s">
        <v>166</v>
      </c>
      <c r="F15" s="27">
        <v>0</v>
      </c>
      <c r="G15" s="30" t="str">
        <f t="shared" si="0"/>
        <v/>
      </c>
    </row>
    <row r="16" spans="1:7" ht="18" customHeight="1" x14ac:dyDescent="0.25">
      <c r="A16" s="46"/>
      <c r="B16" s="26"/>
      <c r="C16" s="47"/>
      <c r="D16" s="27"/>
      <c r="E16" s="44"/>
      <c r="F16" s="27"/>
      <c r="G16" s="28" t="str">
        <f t="shared" si="0"/>
        <v/>
      </c>
    </row>
    <row r="17" spans="1:7" ht="18" customHeight="1" x14ac:dyDescent="0.25">
      <c r="A17" s="46"/>
      <c r="B17" s="26"/>
      <c r="C17" s="47"/>
      <c r="D17" s="27"/>
      <c r="E17" s="44"/>
      <c r="F17" s="27"/>
      <c r="G17" s="30" t="str">
        <f t="shared" si="0"/>
        <v/>
      </c>
    </row>
    <row r="18" spans="1:7" ht="18" customHeight="1" x14ac:dyDescent="0.25">
      <c r="A18" s="46"/>
      <c r="B18" s="26"/>
      <c r="C18" s="47"/>
      <c r="D18" s="27"/>
      <c r="E18" s="44"/>
      <c r="F18" s="27"/>
      <c r="G18" s="28" t="str">
        <f t="shared" si="0"/>
        <v/>
      </c>
    </row>
    <row r="19" spans="1:7" ht="18" customHeight="1" x14ac:dyDescent="0.25">
      <c r="A19" s="46"/>
      <c r="B19" s="26"/>
      <c r="C19" s="47"/>
      <c r="D19" s="27"/>
      <c r="E19" s="44"/>
      <c r="F19" s="27"/>
      <c r="G19" s="30" t="str">
        <f t="shared" si="0"/>
        <v/>
      </c>
    </row>
    <row r="20" spans="1:7" ht="18" customHeight="1" x14ac:dyDescent="0.25">
      <c r="A20" s="46"/>
      <c r="B20" s="26"/>
      <c r="C20" s="47"/>
      <c r="D20" s="27"/>
      <c r="E20" s="44"/>
      <c r="F20" s="27"/>
      <c r="G20" s="28" t="str">
        <f t="shared" si="0"/>
        <v/>
      </c>
    </row>
    <row r="21" spans="1:7" ht="18" customHeight="1" x14ac:dyDescent="0.25">
      <c r="A21" s="46"/>
      <c r="B21" s="26"/>
      <c r="C21" s="47"/>
      <c r="D21" s="27"/>
      <c r="E21" s="44"/>
      <c r="F21" s="27"/>
      <c r="G21" s="30" t="str">
        <f t="shared" si="0"/>
        <v/>
      </c>
    </row>
    <row r="22" spans="1:7" ht="18" customHeight="1" x14ac:dyDescent="0.25">
      <c r="A22" s="46"/>
      <c r="B22" s="26"/>
      <c r="C22" s="47"/>
      <c r="D22" s="27"/>
      <c r="E22" s="44"/>
      <c r="F22" s="27"/>
      <c r="G22" s="28" t="str">
        <f t="shared" si="0"/>
        <v/>
      </c>
    </row>
    <row r="23" spans="1:7" ht="18" customHeight="1" x14ac:dyDescent="0.25">
      <c r="A23" s="46"/>
      <c r="B23" s="26"/>
      <c r="C23" s="47"/>
      <c r="D23" s="27"/>
      <c r="E23" s="44"/>
      <c r="F23" s="27"/>
      <c r="G23" s="30" t="str">
        <f t="shared" si="0"/>
        <v/>
      </c>
    </row>
    <row r="24" spans="1:7" ht="18" customHeight="1" x14ac:dyDescent="0.25">
      <c r="A24" s="46"/>
      <c r="B24" s="26"/>
      <c r="C24" s="47"/>
      <c r="D24" s="27"/>
      <c r="E24" s="44"/>
      <c r="F24" s="27"/>
      <c r="G24" s="28" t="str">
        <f t="shared" si="0"/>
        <v/>
      </c>
    </row>
    <row r="25" spans="1:7" ht="18" customHeight="1" x14ac:dyDescent="0.25">
      <c r="A25" s="46"/>
      <c r="B25" s="26"/>
      <c r="C25" s="47"/>
      <c r="D25" s="27"/>
      <c r="E25" s="44"/>
      <c r="F25" s="27"/>
      <c r="G25" s="30" t="str">
        <f t="shared" si="0"/>
        <v/>
      </c>
    </row>
    <row r="26" spans="1:7" ht="18" customHeight="1" x14ac:dyDescent="0.25">
      <c r="A26" s="46"/>
      <c r="B26" s="26"/>
      <c r="C26" s="47"/>
      <c r="D26" s="27"/>
      <c r="E26" s="44"/>
      <c r="F26" s="27"/>
      <c r="G26" s="28" t="str">
        <f t="shared" si="0"/>
        <v/>
      </c>
    </row>
    <row r="27" spans="1:7" ht="18" customHeight="1" x14ac:dyDescent="0.25">
      <c r="A27" s="46"/>
      <c r="B27" s="26"/>
      <c r="C27" s="47"/>
      <c r="D27" s="27"/>
      <c r="E27" s="44"/>
      <c r="F27" s="27"/>
      <c r="G27" s="30" t="str">
        <f t="shared" si="0"/>
        <v/>
      </c>
    </row>
    <row r="28" spans="1:7" ht="21.75" customHeight="1" x14ac:dyDescent="0.25">
      <c r="A28" s="56" t="s">
        <v>53</v>
      </c>
      <c r="B28" s="56"/>
      <c r="C28" s="56"/>
      <c r="D28" s="48">
        <f>SUM(D6:D27)</f>
        <v>20260</v>
      </c>
      <c r="E28" s="49"/>
      <c r="F28" s="48">
        <f>SUM(F6:F27)</f>
        <v>5360</v>
      </c>
      <c r="G28" s="50">
        <f>SUM(G6:G27)</f>
        <v>14900</v>
      </c>
    </row>
  </sheetData>
  <mergeCells count="4">
    <mergeCell ref="A1:G1"/>
    <mergeCell ref="A2:G3"/>
    <mergeCell ref="A4:G4"/>
    <mergeCell ref="A28:C28"/>
  </mergeCells>
  <conditionalFormatting sqref="E6:E27">
    <cfRule type="containsText" dxfId="3" priority="2" operator="containsText" text="Bezahlt">
      <formula>NOT(ISERROR(SEARCH("Bezahlt",E6)))</formula>
    </cfRule>
    <cfRule type="containsText" dxfId="2" priority="3" operator="containsText" text="Gebucht">
      <formula>NOT(ISERROR(SEARCH("Gebucht",E6)))</formula>
    </cfRule>
    <cfRule type="containsText" dxfId="1" priority="4" operator="containsText" text="Angebot erhalten">
      <formula>NOT(ISERROR(SEARCH("Angebot erhalten",E6)))</formula>
    </cfRule>
    <cfRule type="containsText" dxfId="0" priority="5" operator="containsText" text="Angefragt">
      <formula>NOT(ISERROR(SEARCH("Angefragt",E6)))</formula>
    </cfRule>
  </conditionalFormatting>
  <dataValidations count="1">
    <dataValidation type="list" allowBlank="1" sqref="E6:E27" xr:uid="{00000000-0002-0000-0400-000000000000}">
      <formula1>"Angefragt,Angebot erhalten,Gebucht,Bezahlt"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Übersicht</vt:lpstr>
      <vt:lpstr>Budget</vt:lpstr>
      <vt:lpstr>Gäste</vt:lpstr>
      <vt:lpstr>Aufgaben</vt:lpstr>
      <vt:lpstr>Dienstleister</vt:lpstr>
      <vt:lpstr>Aufgaben!Druckbereich</vt:lpstr>
      <vt:lpstr>Budget!Druckbereich</vt:lpstr>
      <vt:lpstr>Dienstleister!Druckbereich</vt:lpstr>
      <vt:lpstr>Gäste!Druckbereich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2026-09-07T05:35:22Z</dcterms:created>
  <dcterms:modified xsi:type="dcterms:W3CDTF">2026-09-07T05:43:52Z</dcterms:modified>
  <dc:language>en-US</dc:language>
</cp:coreProperties>
</file>