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E2E4F46A-9767-4923-83F1-13EA739198DE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Übersicht" sheetId="1" r:id="rId1"/>
    <sheet name="Vermögenswerte" sheetId="2" r:id="rId2"/>
    <sheet name="Verbindlichkeiten" sheetId="3" r:id="rId3"/>
  </sheets>
  <definedNames>
    <definedName name="_xlnm.Print_Area" localSheetId="0">Übersicht!$A$1:$K$42</definedName>
    <definedName name="_xlnm.Print_Area" localSheetId="2">Verbindlichkeiten!$A$1:$I$29</definedName>
    <definedName name="_xlnm.Print_Area" localSheetId="1">Vermögenswerte!$A$1:$I$44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3" l="1"/>
  <c r="E20" i="3"/>
  <c r="H20" i="3" s="1"/>
  <c r="H19" i="3"/>
  <c r="G19" i="3"/>
  <c r="H18" i="3"/>
  <c r="G18" i="3"/>
  <c r="F16" i="3"/>
  <c r="E16" i="3"/>
  <c r="H16" i="3" s="1"/>
  <c r="H15" i="3"/>
  <c r="G15" i="3"/>
  <c r="H14" i="3"/>
  <c r="G14" i="3"/>
  <c r="H13" i="3"/>
  <c r="G13" i="3"/>
  <c r="H12" i="3"/>
  <c r="G12" i="3"/>
  <c r="F10" i="3"/>
  <c r="F22" i="3" s="1"/>
  <c r="D30" i="1" s="1"/>
  <c r="E10" i="3"/>
  <c r="E22" i="3" s="1"/>
  <c r="H9" i="3"/>
  <c r="G9" i="3"/>
  <c r="H8" i="3"/>
  <c r="G8" i="3"/>
  <c r="F35" i="2"/>
  <c r="E35" i="2"/>
  <c r="C17" i="1" s="1"/>
  <c r="H34" i="2"/>
  <c r="G34" i="2"/>
  <c r="H33" i="2"/>
  <c r="G33" i="2"/>
  <c r="H32" i="2"/>
  <c r="G32" i="2"/>
  <c r="H31" i="2"/>
  <c r="G31" i="2"/>
  <c r="F29" i="2"/>
  <c r="E29" i="2"/>
  <c r="G29" i="2" s="1"/>
  <c r="H28" i="2"/>
  <c r="G28" i="2"/>
  <c r="H27" i="2"/>
  <c r="G27" i="2"/>
  <c r="F25" i="2"/>
  <c r="F37" i="2" s="1"/>
  <c r="D29" i="1" s="1"/>
  <c r="D31" i="1" s="1"/>
  <c r="E25" i="2"/>
  <c r="E37" i="2" s="1"/>
  <c r="H24" i="2"/>
  <c r="G24" i="2"/>
  <c r="H23" i="2"/>
  <c r="G23" i="2"/>
  <c r="H22" i="2"/>
  <c r="G22" i="2"/>
  <c r="H21" i="2"/>
  <c r="G21" i="2"/>
  <c r="F19" i="2"/>
  <c r="E19" i="2"/>
  <c r="H19" i="2" s="1"/>
  <c r="H18" i="2"/>
  <c r="G18" i="2"/>
  <c r="H17" i="2"/>
  <c r="G17" i="2"/>
  <c r="H16" i="2"/>
  <c r="G16" i="2"/>
  <c r="H15" i="2"/>
  <c r="G15" i="2"/>
  <c r="H14" i="2"/>
  <c r="G14" i="2"/>
  <c r="F12" i="2"/>
  <c r="E12" i="2"/>
  <c r="H12" i="2" s="1"/>
  <c r="H11" i="2"/>
  <c r="G11" i="2"/>
  <c r="H10" i="2"/>
  <c r="G10" i="2"/>
  <c r="H9" i="2"/>
  <c r="G9" i="2"/>
  <c r="H8" i="2"/>
  <c r="G8" i="2"/>
  <c r="C31" i="1"/>
  <c r="C24" i="1"/>
  <c r="C22" i="1"/>
  <c r="C16" i="1"/>
  <c r="C14" i="1"/>
  <c r="C13" i="1"/>
  <c r="C9" i="1" l="1"/>
  <c r="H37" i="2"/>
  <c r="G37" i="2"/>
  <c r="E29" i="1"/>
  <c r="H22" i="3"/>
  <c r="E30" i="1"/>
  <c r="G22" i="3"/>
  <c r="E9" i="1"/>
  <c r="C18" i="1"/>
  <c r="G35" i="2"/>
  <c r="G16" i="3"/>
  <c r="C23" i="1"/>
  <c r="G19" i="2"/>
  <c r="G10" i="3"/>
  <c r="G20" i="3"/>
  <c r="H35" i="2"/>
  <c r="H10" i="3"/>
  <c r="H29" i="2"/>
  <c r="G12" i="2"/>
  <c r="G25" i="2"/>
  <c r="C15" i="1"/>
  <c r="H25" i="2"/>
  <c r="D18" i="1" l="1"/>
  <c r="D13" i="1"/>
  <c r="D14" i="1"/>
  <c r="D17" i="1"/>
  <c r="C25" i="1"/>
  <c r="D16" i="1"/>
  <c r="D15" i="1"/>
  <c r="E31" i="1"/>
  <c r="I9" i="1"/>
  <c r="G9" i="1"/>
  <c r="D25" i="1" l="1"/>
  <c r="D22" i="1"/>
  <c r="D24" i="1"/>
  <c r="D23" i="1"/>
</calcChain>
</file>

<file path=xl/sharedStrings.xml><?xml version="1.0" encoding="utf-8"?>
<sst xmlns="http://schemas.openxmlformats.org/spreadsheetml/2006/main" count="167" uniqueCount="120">
  <si>
    <t>VERMÖGENSAUFSTELLUNG</t>
  </si>
  <si>
    <t>Private Finanzübersicht  ·  Aktiva, Passiva und Nettovermögen</t>
  </si>
  <si>
    <t>Stichtag: 31.12.2026        Vergleichsstichtag: 31.12.2025        Währung: EUR (€)</t>
  </si>
  <si>
    <t>GESAMTVERMÖGEN</t>
  </si>
  <si>
    <t>GESAMTVERBINDLICHKEITEN</t>
  </si>
  <si>
    <t>NETTOVERMÖGEN</t>
  </si>
  <si>
    <t>VERÄNDERUNG GGÜ. 2025</t>
  </si>
  <si>
    <t>Vermögensstruktur nach Anlageklasse</t>
  </si>
  <si>
    <t>Anlageklasse</t>
  </si>
  <si>
    <t>Wert (€)</t>
  </si>
  <si>
    <t>Anteil</t>
  </si>
  <si>
    <t>Liquide Mittel</t>
  </si>
  <si>
    <t>Wertpapiere &amp; Kapitalanlagen</t>
  </si>
  <si>
    <t>Altersvorsorge</t>
  </si>
  <si>
    <t>Immobilien</t>
  </si>
  <si>
    <t>Sachwerte &amp; Sonstiges</t>
  </si>
  <si>
    <t>Summe Aktiva</t>
  </si>
  <si>
    <t>Verbindlichkeiten nach Art</t>
  </si>
  <si>
    <t>Art</t>
  </si>
  <si>
    <t>Langfristige Verbindlichkeiten</t>
  </si>
  <si>
    <t>Kurz- &amp; mittelfristige Verbindlichkeiten</t>
  </si>
  <si>
    <t>Sonstige Verpflichtungen</t>
  </si>
  <si>
    <t>Summe Passiva</t>
  </si>
  <si>
    <t>Nettovermögen-Entwicklung (Mehrjahresvergleich)</t>
  </si>
  <si>
    <t>Kennzahl</t>
  </si>
  <si>
    <t>2024</t>
  </si>
  <si>
    <t>2025</t>
  </si>
  <si>
    <t>2026</t>
  </si>
  <si>
    <t>Vermögenswerte</t>
  </si>
  <si>
    <t>Verbindlichkeiten</t>
  </si>
  <si>
    <t>Nettovermögen</t>
  </si>
  <si>
    <t>Hinweise zur Nutzung</t>
  </si>
  <si>
    <t>•  Diese Übersicht berechnet sich vollständig automatisch. Positionen werden in den Blättern »Vermögenswerte« und »Verbindlichkeiten« gepflegt; Kennzahlen, Anteile und Diagramme aktualisieren sich selbstständig.</t>
  </si>
  <si>
    <t>•  Nur hell hinterlegte Felder sind Eingabefelder. Die Vergleichswerte 2024 (Zellen C29 und C30) sind historische Werte aus der Vorjahresaufstellung und manuell einzutragen.</t>
  </si>
  <si>
    <t>•  Empfohlene Aktualisierung: quartalsweise oder mindestens einmal jährlich zum gewählten Stichtag. Für jeden neuen Stichtag eine eigene Kopie der Datei speichern, um die Entwicklung nachvollziehbar zu halten.</t>
  </si>
  <si>
    <t>•  Sämtliche dargestellten Beträge sind Beispielwerte zur Veranschaulichung.</t>
  </si>
  <si>
    <t>VERMÖGENSWERTE — AKTIVA</t>
  </si>
  <si>
    <t>Stichtag: 31.12.2026    ·    Vergleichsstichtag: 31.12.2025    ·    Alle Beträge in EUR (€)</t>
  </si>
  <si>
    <t>Position</t>
  </si>
  <si>
    <t>Anbieter / Institut</t>
  </si>
  <si>
    <t>Bewertung zum</t>
  </si>
  <si>
    <t>Wert 2026 (€)</t>
  </si>
  <si>
    <t>Wert 2025 (€)</t>
  </si>
  <si>
    <t>Δ (€)</t>
  </si>
  <si>
    <t>Δ (%)</t>
  </si>
  <si>
    <t>1 · Liquide Mittel</t>
  </si>
  <si>
    <t>Girokonto</t>
  </si>
  <si>
    <t>Hausbank</t>
  </si>
  <si>
    <t>31.12.2026</t>
  </si>
  <si>
    <t>Tagesgeldkonto</t>
  </si>
  <si>
    <t>Direktbank</t>
  </si>
  <si>
    <t>Festgeldkonto (Laufzeit 12 Monate)</t>
  </si>
  <si>
    <t>Bargeldbestand</t>
  </si>
  <si>
    <t>Haushaltskasse</t>
  </si>
  <si>
    <t>Zwischensumme Liquide Mittel</t>
  </si>
  <si>
    <t>2 · Wertpapiere &amp; Kapitalanlagen</t>
  </si>
  <si>
    <t>Welt-ETF (thesaurierend)</t>
  </si>
  <si>
    <t>Online-Broker</t>
  </si>
  <si>
    <t>Dividenden-ETF</t>
  </si>
  <si>
    <t>Aktien-Einzelwerte</t>
  </si>
  <si>
    <t>Unternehmensanleihen</t>
  </si>
  <si>
    <t>Kryptowährungen</t>
  </si>
  <si>
    <t>Krypto-Börse</t>
  </si>
  <si>
    <t>Zwischensumme Wertpapiere &amp; Kapitalanlagen</t>
  </si>
  <si>
    <t>3 · Altersvorsorge</t>
  </si>
  <si>
    <t>Private Rentenversicherung</t>
  </si>
  <si>
    <t>Versicherer</t>
  </si>
  <si>
    <t>Betriebliche Altersvorsorge (bAV)</t>
  </si>
  <si>
    <t>Versorgungswerk</t>
  </si>
  <si>
    <t>Bausparvertrag</t>
  </si>
  <si>
    <t>Bausparkasse</t>
  </si>
  <si>
    <t>Rürup-Rente (Basisrente)</t>
  </si>
  <si>
    <t>Zwischensumme Altersvorsorge</t>
  </si>
  <si>
    <t>4 · Immobilien (Verkehrswert)</t>
  </si>
  <si>
    <t>Eigengenutzte Wohnimmobilie</t>
  </si>
  <si>
    <t>Wertgutachten</t>
  </si>
  <si>
    <t>Stellplatz / Garage</t>
  </si>
  <si>
    <t>Zwischensumme Immobilien</t>
  </si>
  <si>
    <t>5 · Sachwerte &amp; Sonstiges</t>
  </si>
  <si>
    <t>Gold (Barren &amp; Münzen)</t>
  </si>
  <si>
    <t>Edelmetallhändler</t>
  </si>
  <si>
    <t>Fahrzeug (Zeitwert)</t>
  </si>
  <si>
    <t>Schätzung</t>
  </si>
  <si>
    <t>Beteiligung (Gesellschaftsanteil)</t>
  </si>
  <si>
    <t>Beteiligung</t>
  </si>
  <si>
    <t>Forderungen gegenüber Dritten</t>
  </si>
  <si>
    <t>Privatdarlehen</t>
  </si>
  <si>
    <t>Zwischensumme Sachwerte &amp; Sonstiges</t>
  </si>
  <si>
    <t>VERMÖGENSWERTE (AKTIVA) GESAMT</t>
  </si>
  <si>
    <t>Hinweise</t>
  </si>
  <si>
    <t>•  Nur die hell hinterlegten Felder (Spalten E und F) sowie Bezeichnung, Institut und Datum sind Eingabefelder.</t>
  </si>
  <si>
    <t>•  Zwischensummen, Gesamtsumme und die Spalten Δ (€) und Δ (%) berechnen sich automatisch – bitte nicht überschreiben.</t>
  </si>
  <si>
    <t>•  Immobilien und Sachwerte zum aktuellen Verkehrs- bzw. Zeitwert ansetzen; Restschulden mit dem tatsächlich offenen Saldo.</t>
  </si>
  <si>
    <t>•  Neue Positionen innerhalb einer Kategorie oberhalb der jeweiligen Zwischensumme einfügen, damit die Summe mitzählt.</t>
  </si>
  <si>
    <t>•  Alle dargestellten Beträge sind Beispielwerte zur Veranschaulichung.</t>
  </si>
  <si>
    <t>VERBINDLICHKEITEN — PASSIVA</t>
  </si>
  <si>
    <t>Gläubiger / Institut</t>
  </si>
  <si>
    <t>Restschuld 2026 (€)</t>
  </si>
  <si>
    <t>Restschuld 2025 (€)</t>
  </si>
  <si>
    <t>1 · Langfristige Verbindlichkeiten (Fälligkeit ≥ 12 Monate)</t>
  </si>
  <si>
    <t>Immobiliendarlehen (Annuitätendarlehen)</t>
  </si>
  <si>
    <t>Hypothekenbank</t>
  </si>
  <si>
    <t>Modernisierungsdarlehen</t>
  </si>
  <si>
    <t>Förderbank</t>
  </si>
  <si>
    <t>Zwischensumme Langfristige Verbindlichkeiten</t>
  </si>
  <si>
    <t>2 · Kurz- &amp; mittelfristige Verbindlichkeiten (Fälligkeit &lt; 12 Monate)</t>
  </si>
  <si>
    <t>Fahrzeugfinanzierung (Ratenkredit)</t>
  </si>
  <si>
    <t>Autobank</t>
  </si>
  <si>
    <t>Konsumkredit / Ratenkredit</t>
  </si>
  <si>
    <t>Kreditkartensaldo</t>
  </si>
  <si>
    <t>Kreditkarteninstitut</t>
  </si>
  <si>
    <t>Dispositionskredit (in Anspruch genommen)</t>
  </si>
  <si>
    <t>Zwischensumme Kurz- &amp; mittelfristige Verbindlichkeiten</t>
  </si>
  <si>
    <t>3 · Sonstige Verpflichtungen</t>
  </si>
  <si>
    <t>Privatdarlehen (Familie)</t>
  </si>
  <si>
    <t>Privat</t>
  </si>
  <si>
    <t>Offene Steuernachzahlung</t>
  </si>
  <si>
    <t>Finanzamt</t>
  </si>
  <si>
    <t>Zwischensumme Sonstige Verpflichtungen</t>
  </si>
  <si>
    <t>VERBINDLICHKEITEN (PASSIVA) 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</si>
</sst>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€&quot;"/>
    <numFmt numFmtId="165" formatCode="\+#,##0&quot; €&quot;;\-#,##0&quot; €&quot;;\–"/>
    <numFmt numFmtId="166" formatCode="0.0%"/>
    <numFmt numFmtId="167" formatCode="\+0.0%;\-0.0%;\–"/>
  </numFmts>
  <fonts count="27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0.5"/>
      <color rgb="FFFFFFFF"/>
      <name val="Calibri"/>
      <charset val="1"/>
    </font>
    <font>
      <sz val="6"/>
      <color rgb="FF21302F"/>
      <name val="Calibri"/>
      <charset val="1"/>
    </font>
    <font>
      <sz val="9.5"/>
      <color rgb="FF6E7A78"/>
      <name val="Calibri"/>
      <charset val="1"/>
    </font>
    <font>
      <b/>
      <sz val="9"/>
      <color rgb="FF6E7A78"/>
      <name val="Calibri"/>
      <charset val="1"/>
    </font>
    <font>
      <b/>
      <sz val="9"/>
      <color rgb="FFFFFFFF"/>
      <name val="Calibri"/>
      <charset val="1"/>
    </font>
    <font>
      <b/>
      <sz val="16"/>
      <color rgb="FF1C5457"/>
      <name val="Calibri"/>
      <charset val="1"/>
    </font>
    <font>
      <b/>
      <sz val="16"/>
      <color rgb="FF9C4A2F"/>
      <name val="Calibri"/>
      <charset val="1"/>
    </font>
    <font>
      <b/>
      <sz val="16"/>
      <color rgb="FFFFFFFF"/>
      <name val="Calibri"/>
      <charset val="1"/>
    </font>
    <font>
      <b/>
      <sz val="16"/>
      <color rgb="FF21302F"/>
      <name val="Calibri"/>
      <charset val="1"/>
    </font>
    <font>
      <b/>
      <sz val="12"/>
      <color rgb="FF1C5457"/>
      <name val="Calibri"/>
      <charset val="1"/>
    </font>
    <font>
      <b/>
      <sz val="10"/>
      <color rgb="FFFFFFFF"/>
      <name val="Calibri"/>
      <charset val="1"/>
    </font>
    <font>
      <sz val="10.5"/>
      <color rgb="FF21302F"/>
      <name val="Calibri"/>
      <charset val="1"/>
    </font>
    <font>
      <b/>
      <sz val="10.5"/>
      <color rgb="FF21302F"/>
      <name val="Calibri"/>
      <charset val="1"/>
    </font>
    <font>
      <b/>
      <sz val="12"/>
      <color rgb="FF9C4A2F"/>
      <name val="Calibri"/>
      <charset val="1"/>
    </font>
    <font>
      <b/>
      <sz val="10.5"/>
      <color rgb="FF1C5457"/>
      <name val="Calibri"/>
      <charset val="1"/>
    </font>
    <font>
      <sz val="9"/>
      <color rgb="FF6E7A78"/>
      <name val="Calibri"/>
      <charset val="1"/>
    </font>
    <font>
      <sz val="9.5"/>
      <color rgb="FFFFFFFF"/>
      <name val="Calibri"/>
      <charset val="1"/>
    </font>
    <font>
      <sz val="10"/>
      <color rgb="FF6E7A78"/>
      <name val="Calibri"/>
      <charset val="1"/>
    </font>
    <font>
      <b/>
      <sz val="10.5"/>
      <color rgb="FF6E7A78"/>
      <name val="Calibri"/>
      <charset val="1"/>
    </font>
    <font>
      <b/>
      <sz val="10"/>
      <color rgb="FF6E7A78"/>
      <name val="Calibri"/>
      <charset val="1"/>
    </font>
    <font>
      <b/>
      <sz val="11.5"/>
      <color rgb="FFFFFFFF"/>
      <name val="Calibri"/>
      <charset val="1"/>
    </font>
    <font>
      <b/>
      <sz val="12"/>
      <color rgb="FFFFFFFF"/>
      <name val="Calibri"/>
      <charset val="1"/>
    </font>
    <font>
      <b/>
      <sz val="11"/>
      <color rgb="FFFFFFFF"/>
      <name val="Calibri"/>
      <charset val="1"/>
    </font>
    <font>
      <b/>
      <sz val="10.5"/>
      <color rgb="FFFFFFFF"/>
      <name val="Calibri"/>
      <charset val="1"/>
    </font>
    <font>
      <b/>
      <sz val="10.5"/>
      <color rgb="FF9C4A2F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0F3D3E"/>
        <bgColor rgb="FF21302F"/>
      </patternFill>
    </fill>
    <fill>
      <patternFill patternType="solid">
        <fgColor rgb="FFC7912E"/>
        <bgColor rgb="FFFF8080"/>
      </patternFill>
    </fill>
    <fill>
      <patternFill patternType="solid">
        <fgColor rgb="FFFBFAF6"/>
        <bgColor rgb="FFFFFFFF"/>
      </patternFill>
    </fill>
    <fill>
      <patternFill patternType="solid">
        <fgColor rgb="FF1C5457"/>
        <bgColor rgb="FF0F3D3E"/>
      </patternFill>
    </fill>
    <fill>
      <patternFill patternType="solid">
        <fgColor rgb="FFE7EFEE"/>
        <bgColor rgb="FFF2E9E4"/>
      </patternFill>
    </fill>
    <fill>
      <patternFill patternType="solid">
        <fgColor rgb="FFF2E9E4"/>
        <bgColor rgb="FFE7EFEE"/>
      </patternFill>
    </fill>
    <fill>
      <patternFill patternType="solid">
        <fgColor rgb="FFFFF6E1"/>
        <bgColor rgb="FFFBFAF6"/>
      </patternFill>
    </fill>
    <fill>
      <patternFill patternType="solid">
        <fgColor rgb="FFD4E3E1"/>
        <bgColor rgb="FFD9D9D9"/>
      </patternFill>
    </fill>
    <fill>
      <patternFill patternType="solid">
        <fgColor rgb="FFEAD9CF"/>
        <bgColor rgb="FFD9D9D9"/>
      </patternFill>
    </fill>
  </fills>
  <borders count="14">
    <border>
      <left/>
      <right/>
      <top/>
      <bottom/>
      <diagonal/>
    </border>
    <border>
      <left style="thin">
        <color rgb="FFCBD5D3"/>
      </left>
      <right style="thin">
        <color rgb="FFCBD5D3"/>
      </right>
      <top style="thin">
        <color rgb="FFCBD5D3"/>
      </top>
      <bottom/>
      <diagonal/>
    </border>
    <border>
      <left style="thin">
        <color rgb="FF0F3D3E"/>
      </left>
      <right style="thin">
        <color rgb="FF0F3D3E"/>
      </right>
      <top style="thin">
        <color rgb="FF0F3D3E"/>
      </top>
      <bottom/>
      <diagonal/>
    </border>
    <border>
      <left style="thin">
        <color rgb="FFCBD5D3"/>
      </left>
      <right style="thin">
        <color rgb="FFCBD5D3"/>
      </right>
      <top/>
      <bottom style="thin">
        <color rgb="FFCBD5D3"/>
      </bottom>
      <diagonal/>
    </border>
    <border>
      <left style="thin">
        <color rgb="FF0F3D3E"/>
      </left>
      <right style="thin">
        <color rgb="FF0F3D3E"/>
      </right>
      <top/>
      <bottom style="thin">
        <color rgb="FF0F3D3E"/>
      </bottom>
      <diagonal/>
    </border>
    <border>
      <left/>
      <right/>
      <top/>
      <bottom style="medium">
        <color rgb="FFC7912E"/>
      </bottom>
      <diagonal/>
    </border>
    <border>
      <left style="thin">
        <color rgb="FFCBD5D3"/>
      </left>
      <right/>
      <top style="thin">
        <color rgb="FFCBD5D3"/>
      </top>
      <bottom/>
      <diagonal/>
    </border>
    <border>
      <left/>
      <right/>
      <top style="thin">
        <color rgb="FFCBD5D3"/>
      </top>
      <bottom/>
      <diagonal/>
    </border>
    <border>
      <left/>
      <right style="thin">
        <color rgb="FFCBD5D3"/>
      </right>
      <top style="thin">
        <color rgb="FFCBD5D3"/>
      </top>
      <bottom/>
      <diagonal/>
    </border>
    <border>
      <left style="thin">
        <color rgb="FFCBD5D3"/>
      </left>
      <right/>
      <top/>
      <bottom style="thin">
        <color rgb="FFCBD5D3"/>
      </bottom>
      <diagonal/>
    </border>
    <border>
      <left/>
      <right/>
      <top/>
      <bottom style="thin">
        <color rgb="FFCBD5D3"/>
      </bottom>
      <diagonal/>
    </border>
    <border>
      <left/>
      <right style="thin">
        <color rgb="FFCBD5D3"/>
      </right>
      <top/>
      <bottom style="thin">
        <color rgb="FFCBD5D3"/>
      </bottom>
      <diagonal/>
    </border>
    <border>
      <left/>
      <right/>
      <top/>
      <bottom style="medium">
        <color rgb="FF0F3D3E"/>
      </bottom>
      <diagonal/>
    </border>
    <border>
      <left/>
      <right/>
      <top/>
      <bottom style="thin">
        <color rgb="FF9FB2AF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6" fillId="9" borderId="10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165" fontId="10" fillId="4" borderId="3" xfId="0" applyNumberFormat="1" applyFont="1" applyFill="1" applyBorder="1" applyAlignment="1">
      <alignment horizontal="left" vertical="center" indent="1"/>
    </xf>
    <xf numFmtId="164" fontId="9" fillId="2" borderId="4" xfId="0" applyNumberFormat="1" applyFont="1" applyFill="1" applyBorder="1" applyAlignment="1">
      <alignment horizontal="left" vertical="center" indent="1"/>
    </xf>
    <xf numFmtId="164" fontId="8" fillId="4" borderId="3" xfId="0" applyNumberFormat="1" applyFont="1" applyFill="1" applyBorder="1" applyAlignment="1">
      <alignment horizontal="left" vertical="center" indent="1"/>
    </xf>
    <xf numFmtId="164" fontId="7" fillId="4" borderId="3" xfId="0" applyNumberFormat="1" applyFont="1" applyFill="1" applyBorder="1" applyAlignment="1">
      <alignment horizontal="left" vertical="center" indent="1"/>
    </xf>
    <xf numFmtId="0" fontId="6" fillId="2" borderId="2" xfId="0" applyFont="1" applyFill="1" applyBorder="1" applyAlignment="1">
      <alignment horizontal="left" vertical="center" indent="1"/>
    </xf>
    <xf numFmtId="0" fontId="5" fillId="4" borderId="1" xfId="0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1" fillId="0" borderId="5" xfId="0" applyFont="1" applyBorder="1"/>
    <xf numFmtId="0" fontId="0" fillId="0" borderId="5" xfId="0" applyBorder="1"/>
    <xf numFmtId="0" fontId="12" fillId="5" borderId="6" xfId="0" applyFont="1" applyFill="1" applyBorder="1" applyAlignment="1">
      <alignment horizontal="left" vertical="center"/>
    </xf>
    <xf numFmtId="0" fontId="12" fillId="5" borderId="7" xfId="0" applyFont="1" applyFill="1" applyBorder="1" applyAlignment="1">
      <alignment horizontal="right" vertical="center"/>
    </xf>
    <xf numFmtId="0" fontId="12" fillId="5" borderId="8" xfId="0" applyFont="1" applyFill="1" applyBorder="1" applyAlignment="1">
      <alignment horizontal="right" vertical="center"/>
    </xf>
    <xf numFmtId="0" fontId="13" fillId="0" borderId="9" xfId="0" applyFont="1" applyBorder="1" applyAlignment="1">
      <alignment horizontal="left" vertical="center"/>
    </xf>
    <xf numFmtId="164" fontId="13" fillId="0" borderId="10" xfId="0" applyNumberFormat="1" applyFont="1" applyBorder="1" applyAlignment="1">
      <alignment horizontal="right" vertical="center"/>
    </xf>
    <xf numFmtId="166" fontId="13" fillId="0" borderId="11" xfId="0" applyNumberFormat="1" applyFont="1" applyBorder="1" applyAlignment="1">
      <alignment horizontal="right" vertical="center"/>
    </xf>
    <xf numFmtId="0" fontId="14" fillId="6" borderId="9" xfId="0" applyFont="1" applyFill="1" applyBorder="1" applyAlignment="1">
      <alignment horizontal="left" vertical="center"/>
    </xf>
    <xf numFmtId="164" fontId="14" fillId="6" borderId="10" xfId="0" applyNumberFormat="1" applyFont="1" applyFill="1" applyBorder="1" applyAlignment="1">
      <alignment horizontal="right" vertical="center"/>
    </xf>
    <xf numFmtId="166" fontId="14" fillId="6" borderId="11" xfId="0" applyNumberFormat="1" applyFont="1" applyFill="1" applyBorder="1" applyAlignment="1">
      <alignment horizontal="right" vertical="center"/>
    </xf>
    <xf numFmtId="0" fontId="15" fillId="0" borderId="5" xfId="0" applyFont="1" applyBorder="1"/>
    <xf numFmtId="0" fontId="14" fillId="7" borderId="9" xfId="0" applyFont="1" applyFill="1" applyBorder="1" applyAlignment="1">
      <alignment horizontal="left" vertical="center"/>
    </xf>
    <xf numFmtId="164" fontId="14" fillId="7" borderId="10" xfId="0" applyNumberFormat="1" applyFont="1" applyFill="1" applyBorder="1" applyAlignment="1">
      <alignment horizontal="right" vertical="center"/>
    </xf>
    <xf numFmtId="166" fontId="14" fillId="7" borderId="11" xfId="0" applyNumberFormat="1" applyFont="1" applyFill="1" applyBorder="1" applyAlignment="1">
      <alignment horizontal="right" vertical="center"/>
    </xf>
    <xf numFmtId="164" fontId="13" fillId="8" borderId="10" xfId="0" applyNumberFormat="1" applyFont="1" applyFill="1" applyBorder="1" applyAlignment="1">
      <alignment horizontal="right" vertical="center"/>
    </xf>
    <xf numFmtId="164" fontId="13" fillId="0" borderId="11" xfId="0" applyNumberFormat="1" applyFont="1" applyBorder="1" applyAlignment="1">
      <alignment horizontal="right" vertical="center"/>
    </xf>
    <xf numFmtId="164" fontId="14" fillId="6" borderId="11" xfId="0" applyNumberFormat="1" applyFont="1" applyFill="1" applyBorder="1" applyAlignment="1">
      <alignment horizontal="right" vertical="center"/>
    </xf>
    <xf numFmtId="0" fontId="16" fillId="0" borderId="0" xfId="0" applyFont="1"/>
    <xf numFmtId="0" fontId="12" fillId="5" borderId="12" xfId="0" applyFont="1" applyFill="1" applyBorder="1" applyAlignment="1">
      <alignment horizontal="left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right" vertical="center"/>
    </xf>
    <xf numFmtId="0" fontId="13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164" fontId="19" fillId="8" borderId="10" xfId="0" applyNumberFormat="1" applyFont="1" applyFill="1" applyBorder="1" applyAlignment="1">
      <alignment horizontal="right" vertical="center"/>
    </xf>
    <xf numFmtId="165" fontId="13" fillId="0" borderId="10" xfId="0" applyNumberFormat="1" applyFont="1" applyBorder="1" applyAlignment="1">
      <alignment horizontal="right" vertical="center"/>
    </xf>
    <xf numFmtId="167" fontId="19" fillId="0" borderId="10" xfId="0" applyNumberFormat="1" applyFont="1" applyBorder="1" applyAlignment="1">
      <alignment horizontal="right" vertical="center"/>
    </xf>
    <xf numFmtId="164" fontId="14" fillId="6" borderId="13" xfId="0" applyNumberFormat="1" applyFont="1" applyFill="1" applyBorder="1" applyAlignment="1">
      <alignment horizontal="right" vertical="center"/>
    </xf>
    <xf numFmtId="164" fontId="20" fillId="6" borderId="13" xfId="0" applyNumberFormat="1" applyFont="1" applyFill="1" applyBorder="1" applyAlignment="1">
      <alignment horizontal="right" vertical="center"/>
    </xf>
    <xf numFmtId="165" fontId="14" fillId="6" borderId="13" xfId="0" applyNumberFormat="1" applyFont="1" applyFill="1" applyBorder="1" applyAlignment="1">
      <alignment horizontal="right" vertical="center"/>
    </xf>
    <xf numFmtId="167" fontId="21" fillId="6" borderId="13" xfId="0" applyNumberFormat="1" applyFont="1" applyFill="1" applyBorder="1" applyAlignment="1">
      <alignment horizontal="right" vertical="center"/>
    </xf>
    <xf numFmtId="164" fontId="23" fillId="2" borderId="0" xfId="0" applyNumberFormat="1" applyFont="1" applyFill="1" applyAlignment="1">
      <alignment horizontal="right" vertical="center"/>
    </xf>
    <xf numFmtId="164" fontId="24" fillId="2" borderId="0" xfId="0" applyNumberFormat="1" applyFont="1" applyFill="1" applyAlignment="1">
      <alignment horizontal="right" vertical="center"/>
    </xf>
    <xf numFmtId="165" fontId="22" fillId="2" borderId="0" xfId="0" applyNumberFormat="1" applyFont="1" applyFill="1" applyAlignment="1">
      <alignment horizontal="right" vertical="center"/>
    </xf>
    <xf numFmtId="167" fontId="25" fillId="2" borderId="0" xfId="0" applyNumberFormat="1" applyFont="1" applyFill="1" applyAlignment="1">
      <alignment horizontal="right" vertical="center"/>
    </xf>
    <xf numFmtId="164" fontId="14" fillId="7" borderId="13" xfId="0" applyNumberFormat="1" applyFont="1" applyFill="1" applyBorder="1" applyAlignment="1">
      <alignment horizontal="right" vertical="center"/>
    </xf>
    <xf numFmtId="164" fontId="20" fillId="7" borderId="13" xfId="0" applyNumberFormat="1" applyFont="1" applyFill="1" applyBorder="1" applyAlignment="1">
      <alignment horizontal="right" vertical="center"/>
    </xf>
    <xf numFmtId="165" fontId="14" fillId="7" borderId="13" xfId="0" applyNumberFormat="1" applyFont="1" applyFill="1" applyBorder="1" applyAlignment="1">
      <alignment horizontal="right" vertical="center"/>
    </xf>
    <xf numFmtId="167" fontId="21" fillId="7" borderId="13" xfId="0" applyNumberFormat="1" applyFont="1" applyFill="1" applyBorder="1" applyAlignment="1">
      <alignment horizontal="right" vertical="center"/>
    </xf>
    <xf numFmtId="0" fontId="26" fillId="0" borderId="0" xfId="0" applyFont="1"/>
    <xf numFmtId="0" fontId="14" fillId="6" borderId="13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26" fillId="10" borderId="10" xfId="0" applyFont="1" applyFill="1" applyBorder="1" applyAlignment="1">
      <alignment horizontal="left" vertical="center"/>
    </xf>
    <xf numFmtId="0" fontId="14" fillId="7" borderId="13" xfId="0" applyFont="1" applyFill="1" applyBorder="1" applyAlignment="1">
      <alignment horizontal="left" vertical="center"/>
    </xf>
  </cellXfs>
  <cellStyles count="1">
    <cellStyle name="Standard" xfId="0" builtinId="0"/>
  </cellStyles>
  <dxfs count="4">
    <dxf>
      <font>
        <color rgb="FFB23B3B"/>
      </font>
    </dxf>
    <dxf>
      <font>
        <color rgb="FF1F7A46"/>
      </font>
    </dxf>
    <dxf>
      <font>
        <b/>
        <color rgb="FFB23B3B"/>
      </font>
    </dxf>
    <dxf>
      <font>
        <b/>
        <color rgb="FF1F7A46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6"/>
      <rgbColor rgb="FF9FB2AF"/>
      <rgbColor rgb="FF878787"/>
      <rgbColor rgb="FF9999FF"/>
      <rgbColor rgb="FFB23B3B"/>
      <rgbColor rgb="FFFFF6E1"/>
      <rgbColor rgb="FFE7EFEE"/>
      <rgbColor rgb="FF660066"/>
      <rgbColor rgb="FFFF8080"/>
      <rgbColor rgb="FF0066CC"/>
      <rgbColor rgb="FFCBD5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AF6"/>
      <rgbColor rgb="FFD4E3E1"/>
      <rgbColor rgb="FFF2E9E4"/>
      <rgbColor rgb="FFD9D9D9"/>
      <rgbColor rgb="FFFF99CC"/>
      <rgbColor rgb="FFCC99FF"/>
      <rgbColor rgb="FFEAD9CF"/>
      <rgbColor rgb="FF4F81BD"/>
      <rgbColor rgb="FF5AA0A2"/>
      <rgbColor rgb="FF99CC00"/>
      <rgbColor rgb="FFFFCC00"/>
      <rgbColor rgb="FFC7912E"/>
      <rgbColor rgb="FFFF6600"/>
      <rgbColor rgb="FF6E7A78"/>
      <rgbColor rgb="FF9AA7A5"/>
      <rgbColor rgb="FF0F3D3E"/>
      <rgbColor rgb="FF2E7D80"/>
      <rgbColor rgb="FF003300"/>
      <rgbColor rgb="FF333300"/>
      <rgbColor rgb="FF9C4A2F"/>
      <rgbColor rgb="FF993366"/>
      <rgbColor rgb="FF1C5457"/>
      <rgbColor rgb="FF2130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BF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Vermögensstruktur nach Anlageklasse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1C5457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1C9-43D3-81DB-EA5C9A34B1C6}"/>
              </c:ext>
            </c:extLst>
          </c:dPt>
          <c:dPt>
            <c:idx val="1"/>
            <c:bubble3D val="0"/>
            <c:spPr>
              <a:solidFill>
                <a:srgbClr val="2E7D80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1C9-43D3-81DB-EA5C9A34B1C6}"/>
              </c:ext>
            </c:extLst>
          </c:dPt>
          <c:dPt>
            <c:idx val="2"/>
            <c:bubble3D val="0"/>
            <c:spPr>
              <a:solidFill>
                <a:srgbClr val="5AA0A2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1C9-43D3-81DB-EA5C9A34B1C6}"/>
              </c:ext>
            </c:extLst>
          </c:dPt>
          <c:dPt>
            <c:idx val="3"/>
            <c:bubble3D val="0"/>
            <c:spPr>
              <a:solidFill>
                <a:srgbClr val="C7912E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1C9-43D3-81DB-EA5C9A34B1C6}"/>
              </c:ext>
            </c:extLst>
          </c:dPt>
          <c:dPt>
            <c:idx val="4"/>
            <c:bubble3D val="0"/>
            <c:spPr>
              <a:solidFill>
                <a:srgbClr val="9AA7A5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41C9-43D3-81DB-EA5C9A34B1C6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41C9-43D3-81DB-EA5C9A34B1C6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41C9-43D3-81DB-EA5C9A34B1C6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41C9-43D3-81DB-EA5C9A34B1C6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41C9-43D3-81DB-EA5C9A34B1C6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9-41C9-43D3-81DB-EA5C9A34B1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Übersicht!$B$13:$B$17</c:f>
              <c:strCache>
                <c:ptCount val="5"/>
                <c:pt idx="0">
                  <c:v>Liquide Mittel</c:v>
                </c:pt>
                <c:pt idx="1">
                  <c:v>Wertpapiere &amp; Kapitalanlagen</c:v>
                </c:pt>
                <c:pt idx="2">
                  <c:v>Altersvorsorge</c:v>
                </c:pt>
                <c:pt idx="3">
                  <c:v>Immobilien</c:v>
                </c:pt>
                <c:pt idx="4">
                  <c:v>Sachwerte &amp; Sonstiges</c:v>
                </c:pt>
              </c:strCache>
            </c:strRef>
          </c:cat>
          <c:val>
            <c:numRef>
              <c:f>Übersicht!$C$13:$C$17</c:f>
              <c:numCache>
                <c:formatCode>#,##0" €"</c:formatCode>
                <c:ptCount val="5"/>
                <c:pt idx="0">
                  <c:v>49000</c:v>
                </c:pt>
                <c:pt idx="1">
                  <c:v>109500</c:v>
                </c:pt>
                <c:pt idx="2">
                  <c:v>66300</c:v>
                </c:pt>
                <c:pt idx="3">
                  <c:v>358000</c:v>
                </c:pt>
                <c:pt idx="4">
                  <c:v>52600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1C9-43D3-81DB-EA5C9A34B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BFAF6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Nettovermögen-Entwicklung 2024–2026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Übersicht!$B$29</c:f>
              <c:strCache>
                <c:ptCount val="1"/>
                <c:pt idx="0">
                  <c:v>Vermögenswerte</c:v>
                </c:pt>
              </c:strCache>
            </c:strRef>
          </c:tx>
          <c:spPr>
            <a:solidFill>
              <a:srgbClr val="1C5457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Übersicht!$C$28:$E$28</c:f>
              <c:strCache>
                <c:ptCount val="3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</c:strCache>
            </c:strRef>
          </c:cat>
          <c:val>
            <c:numRef>
              <c:f>Übersicht!$C$29:$E$29</c:f>
              <c:numCache>
                <c:formatCode>#,##0" €"</c:formatCode>
                <c:ptCount val="3"/>
                <c:pt idx="0">
                  <c:v>548000</c:v>
                </c:pt>
                <c:pt idx="1">
                  <c:v>593900</c:v>
                </c:pt>
                <c:pt idx="2">
                  <c:v>635400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39-4CB0-9EB6-CB779B10950A}"/>
            </c:ext>
          </c:extLst>
        </c:ser>
        <c:ser>
          <c:idx val="1"/>
          <c:order val="1"/>
          <c:tx>
            <c:strRef>
              <c:f>Übersicht!$B$30</c:f>
              <c:strCache>
                <c:ptCount val="1"/>
                <c:pt idx="0">
                  <c:v>Verbindlichkeiten</c:v>
                </c:pt>
              </c:strCache>
            </c:strRef>
          </c:tx>
          <c:spPr>
            <a:solidFill>
              <a:srgbClr val="9C4A2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Übersicht!$C$28:$E$28</c:f>
              <c:strCache>
                <c:ptCount val="3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</c:strCache>
            </c:strRef>
          </c:cat>
          <c:val>
            <c:numRef>
              <c:f>Übersicht!$C$30:$E$30</c:f>
              <c:numCache>
                <c:formatCode>#,##0" €"</c:formatCode>
                <c:ptCount val="3"/>
                <c:pt idx="0">
                  <c:v>292000</c:v>
                </c:pt>
                <c:pt idx="1">
                  <c:v>267800</c:v>
                </c:pt>
                <c:pt idx="2">
                  <c:v>241250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39-4CB0-9EB6-CB779B10950A}"/>
            </c:ext>
          </c:extLst>
        </c:ser>
        <c:ser>
          <c:idx val="2"/>
          <c:order val="2"/>
          <c:tx>
            <c:strRef>
              <c:f>Übersicht!$B$31</c:f>
              <c:strCache>
                <c:ptCount val="1"/>
                <c:pt idx="0">
                  <c:v>Nettovermögen</c:v>
                </c:pt>
              </c:strCache>
            </c:strRef>
          </c:tx>
          <c:spPr>
            <a:solidFill>
              <a:srgbClr val="C7912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Übersicht!$C$28:$E$28</c:f>
              <c:strCache>
                <c:ptCount val="3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</c:strCache>
            </c:strRef>
          </c:cat>
          <c:val>
            <c:numRef>
              <c:f>Übersicht!$C$31:$E$31</c:f>
              <c:numCache>
                <c:formatCode>#,##0" €"</c:formatCode>
                <c:ptCount val="3"/>
                <c:pt idx="0">
                  <c:v>256000</c:v>
                </c:pt>
                <c:pt idx="1">
                  <c:v>326100</c:v>
                </c:pt>
                <c:pt idx="2">
                  <c:v>394150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39-4CB0-9EB6-CB779B109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52700679"/>
        <c:axId val="35866231"/>
      </c:barChart>
      <c:catAx>
        <c:axId val="527006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5866231"/>
        <c:crosses val="autoZero"/>
        <c:auto val="1"/>
        <c:lblAlgn val="ctr"/>
        <c:lblOffset val="100"/>
        <c:noMultiLvlLbl val="0"/>
      </c:catAx>
      <c:valAx>
        <c:axId val="35866231"/>
        <c:scaling>
          <c:orientation val="minMax"/>
        </c:scaling>
        <c:delete val="0"/>
        <c:axPos val="l"/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270067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BFAF6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933449</xdr:colOff>
      <xdr:row>10</xdr:row>
      <xdr:rowOff>0</xdr:rowOff>
    </xdr:from>
    <xdr:to>
      <xdr:col>9</xdr:col>
      <xdr:colOff>923924</xdr:colOff>
      <xdr:row>24</xdr:row>
      <xdr:rowOff>219240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27</xdr:row>
      <xdr:rowOff>0</xdr:rowOff>
    </xdr:from>
    <xdr:to>
      <xdr:col>10</xdr:col>
      <xdr:colOff>0</xdr:colOff>
      <xdr:row>42</xdr:row>
      <xdr:rowOff>65520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3D3E"/>
    <pageSetUpPr fitToPage="1"/>
  </sheetPr>
  <dimension ref="B1:J41"/>
  <sheetViews>
    <sheetView showGridLines="0" tabSelected="1" zoomScaleNormal="100" workbookViewId="0">
      <selection activeCell="N39" sqref="N39"/>
    </sheetView>
  </sheetViews>
  <sheetFormatPr baseColWidth="10" defaultColWidth="8.7109375" defaultRowHeight="15" x14ac:dyDescent="0.25"/>
  <cols>
    <col min="1" max="1" width="3" customWidth="1"/>
    <col min="2" max="2" width="34" customWidth="1"/>
    <col min="3" max="10" width="14" customWidth="1"/>
    <col min="11" max="11" width="3" customWidth="1"/>
  </cols>
  <sheetData>
    <row r="1" spans="2:10" ht="6" customHeight="1" x14ac:dyDescent="0.25"/>
    <row r="2" spans="2:10" ht="36" customHeight="1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</row>
    <row r="3" spans="2:10" ht="18" customHeight="1" x14ac:dyDescent="0.25">
      <c r="B3" s="13" t="s">
        <v>1</v>
      </c>
      <c r="C3" s="13"/>
      <c r="D3" s="13"/>
      <c r="E3" s="13"/>
      <c r="F3" s="13"/>
      <c r="G3" s="13"/>
      <c r="H3" s="13"/>
      <c r="I3" s="13"/>
      <c r="J3" s="13"/>
    </row>
    <row r="4" spans="2:10" ht="4.5" customHeight="1" x14ac:dyDescent="0.25">
      <c r="B4" s="12"/>
      <c r="C4" s="12"/>
      <c r="D4" s="12"/>
      <c r="E4" s="12"/>
      <c r="F4" s="12"/>
      <c r="G4" s="12"/>
      <c r="H4" s="12"/>
      <c r="I4" s="12"/>
      <c r="J4" s="12"/>
    </row>
    <row r="5" spans="2:10" ht="6" customHeight="1" x14ac:dyDescent="0.25"/>
    <row r="6" spans="2:10" ht="15.75" customHeight="1" x14ac:dyDescent="0.25">
      <c r="B6" s="11" t="s">
        <v>2</v>
      </c>
      <c r="C6" s="11"/>
      <c r="D6" s="11"/>
      <c r="E6" s="11"/>
      <c r="F6" s="11"/>
      <c r="G6" s="11"/>
      <c r="H6" s="11"/>
      <c r="I6" s="11"/>
      <c r="J6" s="11"/>
    </row>
    <row r="7" spans="2:10" ht="6" customHeight="1" x14ac:dyDescent="0.25"/>
    <row r="8" spans="2:10" ht="16.5" customHeight="1" x14ac:dyDescent="0.25">
      <c r="C8" s="10" t="s">
        <v>3</v>
      </c>
      <c r="D8" s="10"/>
      <c r="E8" s="10" t="s">
        <v>4</v>
      </c>
      <c r="F8" s="10"/>
      <c r="G8" s="9" t="s">
        <v>5</v>
      </c>
      <c r="H8" s="9"/>
      <c r="I8" s="10" t="s">
        <v>6</v>
      </c>
      <c r="J8" s="10"/>
    </row>
    <row r="9" spans="2:10" ht="31.5" customHeight="1" x14ac:dyDescent="0.25">
      <c r="C9" s="8">
        <f>Vermögenswerte!E37</f>
        <v>635400</v>
      </c>
      <c r="D9" s="8"/>
      <c r="E9" s="7">
        <f>Verbindlichkeiten!E22</f>
        <v>241250</v>
      </c>
      <c r="F9" s="7"/>
      <c r="G9" s="6">
        <f>C9-E9</f>
        <v>394150</v>
      </c>
      <c r="H9" s="6"/>
      <c r="I9" s="5">
        <f>(C9-E9)-(Vermögenswerte!F37-Verbindlichkeiten!F22)</f>
        <v>68050</v>
      </c>
      <c r="J9" s="5"/>
    </row>
    <row r="10" spans="2:10" ht="9.75" customHeight="1" x14ac:dyDescent="0.25"/>
    <row r="11" spans="2:10" ht="15.75" x14ac:dyDescent="0.25">
      <c r="B11" s="15" t="s">
        <v>7</v>
      </c>
      <c r="C11" s="16"/>
      <c r="D11" s="16"/>
    </row>
    <row r="12" spans="2:10" ht="18" customHeight="1" x14ac:dyDescent="0.25">
      <c r="B12" s="17" t="s">
        <v>8</v>
      </c>
      <c r="C12" s="18" t="s">
        <v>9</v>
      </c>
      <c r="D12" s="19" t="s">
        <v>10</v>
      </c>
    </row>
    <row r="13" spans="2:10" ht="16.5" customHeight="1" x14ac:dyDescent="0.25">
      <c r="B13" s="20" t="s">
        <v>11</v>
      </c>
      <c r="C13" s="21">
        <f>Vermögenswerte!E12</f>
        <v>49000</v>
      </c>
      <c r="D13" s="22">
        <f t="shared" ref="D13:D18" si="0">IFERROR(C13/$C$18,"")</f>
        <v>7.7116776833490719E-2</v>
      </c>
    </row>
    <row r="14" spans="2:10" ht="16.5" customHeight="1" x14ac:dyDescent="0.25">
      <c r="B14" s="20" t="s">
        <v>12</v>
      </c>
      <c r="C14" s="21">
        <f>Vermögenswerte!E19</f>
        <v>109500</v>
      </c>
      <c r="D14" s="22">
        <f t="shared" si="0"/>
        <v>0.17233238904627007</v>
      </c>
    </row>
    <row r="15" spans="2:10" ht="16.5" customHeight="1" x14ac:dyDescent="0.25">
      <c r="B15" s="20" t="s">
        <v>13</v>
      </c>
      <c r="C15" s="21">
        <f>Vermögenswerte!E25</f>
        <v>66300</v>
      </c>
      <c r="D15" s="22">
        <f t="shared" si="0"/>
        <v>0.10434372049102927</v>
      </c>
    </row>
    <row r="16" spans="2:10" ht="16.5" customHeight="1" x14ac:dyDescent="0.25">
      <c r="B16" s="20" t="s">
        <v>14</v>
      </c>
      <c r="C16" s="21">
        <f>Vermögenswerte!E29</f>
        <v>358000</v>
      </c>
      <c r="D16" s="22">
        <f t="shared" si="0"/>
        <v>0.5634246144161158</v>
      </c>
    </row>
    <row r="17" spans="2:5" ht="16.5" customHeight="1" x14ac:dyDescent="0.25">
      <c r="B17" s="20" t="s">
        <v>15</v>
      </c>
      <c r="C17" s="21">
        <f>Vermögenswerte!E35</f>
        <v>52600</v>
      </c>
      <c r="D17" s="22">
        <f t="shared" si="0"/>
        <v>8.2782499213094107E-2</v>
      </c>
    </row>
    <row r="18" spans="2:5" ht="18.75" customHeight="1" x14ac:dyDescent="0.25">
      <c r="B18" s="23" t="s">
        <v>16</v>
      </c>
      <c r="C18" s="24">
        <f>SUM(C13:C17)</f>
        <v>635400</v>
      </c>
      <c r="D18" s="25">
        <f t="shared" si="0"/>
        <v>1</v>
      </c>
    </row>
    <row r="19" spans="2:5" ht="9.75" customHeight="1" x14ac:dyDescent="0.25"/>
    <row r="20" spans="2:5" ht="15.75" x14ac:dyDescent="0.25">
      <c r="B20" s="26" t="s">
        <v>17</v>
      </c>
      <c r="C20" s="16"/>
      <c r="D20" s="16"/>
    </row>
    <row r="21" spans="2:5" ht="18" customHeight="1" x14ac:dyDescent="0.25">
      <c r="B21" s="17" t="s">
        <v>18</v>
      </c>
      <c r="C21" s="18" t="s">
        <v>9</v>
      </c>
      <c r="D21" s="19" t="s">
        <v>10</v>
      </c>
    </row>
    <row r="22" spans="2:5" ht="16.5" customHeight="1" x14ac:dyDescent="0.25">
      <c r="B22" s="20" t="s">
        <v>19</v>
      </c>
      <c r="C22" s="21">
        <f>Verbindlichkeiten!E10</f>
        <v>222000</v>
      </c>
      <c r="D22" s="22">
        <f>IFERROR(C22/$C$25,"")</f>
        <v>0.92020725388601032</v>
      </c>
    </row>
    <row r="23" spans="2:5" ht="16.5" customHeight="1" x14ac:dyDescent="0.25">
      <c r="B23" s="20" t="s">
        <v>20</v>
      </c>
      <c r="C23" s="21">
        <f>Verbindlichkeiten!E16</f>
        <v>12450</v>
      </c>
      <c r="D23" s="22">
        <f>IFERROR(C23/$C$25,"")</f>
        <v>5.160621761658031E-2</v>
      </c>
    </row>
    <row r="24" spans="2:5" ht="16.5" customHeight="1" x14ac:dyDescent="0.25">
      <c r="B24" s="20" t="s">
        <v>21</v>
      </c>
      <c r="C24" s="21">
        <f>Verbindlichkeiten!E20</f>
        <v>6800</v>
      </c>
      <c r="D24" s="22">
        <f>IFERROR(C24/$C$25,"")</f>
        <v>2.8186528497409328E-2</v>
      </c>
    </row>
    <row r="25" spans="2:5" ht="18.75" customHeight="1" x14ac:dyDescent="0.25">
      <c r="B25" s="27" t="s">
        <v>22</v>
      </c>
      <c r="C25" s="28">
        <f>SUM(C22:C24)</f>
        <v>241250</v>
      </c>
      <c r="D25" s="29">
        <f>IFERROR(C25/$C$25,"")</f>
        <v>1</v>
      </c>
    </row>
    <row r="26" spans="2:5" ht="9.75" customHeight="1" x14ac:dyDescent="0.25"/>
    <row r="27" spans="2:5" ht="15.75" x14ac:dyDescent="0.25">
      <c r="B27" s="15" t="s">
        <v>23</v>
      </c>
      <c r="C27" s="16"/>
      <c r="D27" s="16"/>
      <c r="E27" s="16"/>
    </row>
    <row r="28" spans="2:5" ht="18" customHeight="1" x14ac:dyDescent="0.25">
      <c r="B28" s="17" t="s">
        <v>24</v>
      </c>
      <c r="C28" s="18" t="s">
        <v>25</v>
      </c>
      <c r="D28" s="18" t="s">
        <v>26</v>
      </c>
      <c r="E28" s="19" t="s">
        <v>27</v>
      </c>
    </row>
    <row r="29" spans="2:5" ht="16.5" customHeight="1" x14ac:dyDescent="0.25">
      <c r="B29" s="20" t="s">
        <v>28</v>
      </c>
      <c r="C29" s="30">
        <v>548000</v>
      </c>
      <c r="D29" s="21">
        <f>Vermögenswerte!F37</f>
        <v>593900</v>
      </c>
      <c r="E29" s="31">
        <f>Vermögenswerte!E37</f>
        <v>635400</v>
      </c>
    </row>
    <row r="30" spans="2:5" ht="16.5" customHeight="1" x14ac:dyDescent="0.25">
      <c r="B30" s="20" t="s">
        <v>29</v>
      </c>
      <c r="C30" s="30">
        <v>292000</v>
      </c>
      <c r="D30" s="21">
        <f>Verbindlichkeiten!F22</f>
        <v>267800</v>
      </c>
      <c r="E30" s="31">
        <f>Verbindlichkeiten!E22</f>
        <v>241250</v>
      </c>
    </row>
    <row r="31" spans="2:5" ht="18.75" customHeight="1" x14ac:dyDescent="0.25">
      <c r="B31" s="23" t="s">
        <v>30</v>
      </c>
      <c r="C31" s="24">
        <f>C29-C30</f>
        <v>256000</v>
      </c>
      <c r="D31" s="24">
        <f>D29-D30</f>
        <v>326100</v>
      </c>
      <c r="E31" s="32">
        <f>E29-E30</f>
        <v>394150</v>
      </c>
    </row>
    <row r="32" spans="2:5" ht="7.5" customHeight="1" x14ac:dyDescent="0.25"/>
    <row r="33" spans="2:5" x14ac:dyDescent="0.25">
      <c r="B33" s="33" t="s">
        <v>31</v>
      </c>
    </row>
    <row r="34" spans="2:5" ht="15" customHeight="1" x14ac:dyDescent="0.25">
      <c r="B34" s="4" t="s">
        <v>32</v>
      </c>
      <c r="C34" s="4"/>
      <c r="D34" s="4"/>
      <c r="E34" s="4"/>
    </row>
    <row r="35" spans="2:5" x14ac:dyDescent="0.25">
      <c r="B35" s="4"/>
      <c r="C35" s="4"/>
      <c r="D35" s="4"/>
      <c r="E35" s="4"/>
    </row>
    <row r="36" spans="2:5" ht="15" customHeight="1" x14ac:dyDescent="0.25">
      <c r="B36" s="4" t="s">
        <v>33</v>
      </c>
      <c r="C36" s="4"/>
      <c r="D36" s="4"/>
      <c r="E36" s="4"/>
    </row>
    <row r="37" spans="2:5" x14ac:dyDescent="0.25">
      <c r="B37" s="4"/>
      <c r="C37" s="4"/>
      <c r="D37" s="4"/>
      <c r="E37" s="4"/>
    </row>
    <row r="38" spans="2:5" ht="15" customHeight="1" x14ac:dyDescent="0.25">
      <c r="B38" s="4" t="s">
        <v>34</v>
      </c>
      <c r="C38" s="4"/>
      <c r="D38" s="4"/>
      <c r="E38" s="4"/>
    </row>
    <row r="39" spans="2:5" x14ac:dyDescent="0.25">
      <c r="B39" s="4"/>
      <c r="C39" s="4"/>
      <c r="D39" s="4"/>
      <c r="E39" s="4"/>
    </row>
    <row r="40" spans="2:5" ht="15" customHeight="1" x14ac:dyDescent="0.25">
      <c r="B40" s="4" t="s">
        <v>35</v>
      </c>
      <c r="C40" s="4"/>
      <c r="D40" s="4"/>
      <c r="E40" s="4"/>
    </row>
    <row r="41" spans="2:5" x14ac:dyDescent="0.25">
      <c r="B41" s="4"/>
      <c r="C41" s="4"/>
      <c r="D41" s="4"/>
      <c r="E41" s="4"/>
    </row>
  </sheetData>
  <mergeCells count="16">
    <mergeCell ref="B36:E37"/>
    <mergeCell ref="B38:E39"/>
    <mergeCell ref="B40:E41"/>
    <mergeCell ref="C9:D9"/>
    <mergeCell ref="E9:F9"/>
    <mergeCell ref="G9:H9"/>
    <mergeCell ref="I9:J9"/>
    <mergeCell ref="B34:E35"/>
    <mergeCell ref="B2:J2"/>
    <mergeCell ref="B3:J3"/>
    <mergeCell ref="B4:J4"/>
    <mergeCell ref="B6:J6"/>
    <mergeCell ref="C8:D8"/>
    <mergeCell ref="E8:F8"/>
    <mergeCell ref="G8:H8"/>
    <mergeCell ref="I8:J8"/>
  </mergeCells>
  <conditionalFormatting sqref="I9">
    <cfRule type="cellIs" dxfId="3" priority="2" operator="greaterThan">
      <formula>0</formula>
    </cfRule>
    <cfRule type="cellIs" dxfId="2" priority="3" operator="lessThan">
      <formula>0</formula>
    </cfRule>
  </conditionalFormatting>
  <pageMargins left="0.4" right="0.4" top="0.5" bottom="0.5" header="0.511811023622047" footer="0.511811023622047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C5457"/>
    <pageSetUpPr fitToPage="1"/>
  </sheetPr>
  <dimension ref="B1:H4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8.7109375" defaultRowHeight="15" x14ac:dyDescent="0.25"/>
  <cols>
    <col min="1" max="1" width="2.5703125" customWidth="1"/>
    <col min="2" max="2" width="42" customWidth="1"/>
    <col min="3" max="3" width="22" customWidth="1"/>
    <col min="4" max="4" width="15" customWidth="1"/>
    <col min="5" max="6" width="16.42578125" customWidth="1"/>
    <col min="7" max="7" width="14" customWidth="1"/>
    <col min="8" max="8" width="11" customWidth="1"/>
    <col min="9" max="9" width="2.5703125" customWidth="1"/>
  </cols>
  <sheetData>
    <row r="1" spans="2:8" ht="6" customHeight="1" x14ac:dyDescent="0.25"/>
    <row r="2" spans="2:8" ht="30" customHeight="1" x14ac:dyDescent="0.25">
      <c r="B2" s="3" t="s">
        <v>36</v>
      </c>
      <c r="C2" s="3"/>
      <c r="D2" s="3"/>
      <c r="E2" s="3"/>
      <c r="F2" s="3"/>
      <c r="G2" s="3"/>
      <c r="H2" s="3"/>
    </row>
    <row r="3" spans="2:8" ht="16.5" customHeight="1" x14ac:dyDescent="0.25">
      <c r="B3" s="2" t="s">
        <v>37</v>
      </c>
      <c r="C3" s="2"/>
      <c r="D3" s="2"/>
      <c r="E3" s="2"/>
      <c r="F3" s="2"/>
      <c r="G3" s="2"/>
      <c r="H3" s="2"/>
    </row>
    <row r="4" spans="2:8" ht="4.5" customHeight="1" x14ac:dyDescent="0.25">
      <c r="B4" s="12"/>
      <c r="C4" s="12"/>
      <c r="D4" s="12"/>
      <c r="E4" s="12"/>
      <c r="F4" s="12"/>
      <c r="G4" s="12"/>
      <c r="H4" s="12"/>
    </row>
    <row r="5" spans="2:8" ht="6.75" customHeight="1" x14ac:dyDescent="0.25"/>
    <row r="6" spans="2:8" ht="24" customHeight="1" x14ac:dyDescent="0.25">
      <c r="B6" s="34" t="s">
        <v>38</v>
      </c>
      <c r="C6" s="34" t="s">
        <v>39</v>
      </c>
      <c r="D6" s="35" t="s">
        <v>40</v>
      </c>
      <c r="E6" s="36" t="s">
        <v>41</v>
      </c>
      <c r="F6" s="36" t="s">
        <v>42</v>
      </c>
      <c r="G6" s="36" t="s">
        <v>43</v>
      </c>
      <c r="H6" s="36" t="s">
        <v>44</v>
      </c>
    </row>
    <row r="7" spans="2:8" ht="19.5" customHeight="1" x14ac:dyDescent="0.25">
      <c r="B7" s="1" t="s">
        <v>45</v>
      </c>
      <c r="C7" s="1"/>
      <c r="D7" s="1"/>
      <c r="E7" s="1"/>
      <c r="F7" s="1"/>
      <c r="G7" s="1"/>
      <c r="H7" s="1"/>
    </row>
    <row r="8" spans="2:8" ht="16.5" customHeight="1" x14ac:dyDescent="0.25">
      <c r="B8" s="37" t="s">
        <v>46</v>
      </c>
      <c r="C8" s="38" t="s">
        <v>47</v>
      </c>
      <c r="D8" s="39" t="s">
        <v>48</v>
      </c>
      <c r="E8" s="30">
        <v>8450</v>
      </c>
      <c r="F8" s="40">
        <v>7200</v>
      </c>
      <c r="G8" s="41">
        <f>E8-F8</f>
        <v>1250</v>
      </c>
      <c r="H8" s="42">
        <f>IFERROR((E8-F8)/F8,"")</f>
        <v>0.1736111111111111</v>
      </c>
    </row>
    <row r="9" spans="2:8" ht="16.5" customHeight="1" x14ac:dyDescent="0.25">
      <c r="B9" s="37" t="s">
        <v>49</v>
      </c>
      <c r="C9" s="38" t="s">
        <v>50</v>
      </c>
      <c r="D9" s="39" t="s">
        <v>48</v>
      </c>
      <c r="E9" s="30">
        <v>24300</v>
      </c>
      <c r="F9" s="40">
        <v>19500</v>
      </c>
      <c r="G9" s="41">
        <f>E9-F9</f>
        <v>4800</v>
      </c>
      <c r="H9" s="42">
        <f>IFERROR((E9-F9)/F9,"")</f>
        <v>0.24615384615384617</v>
      </c>
    </row>
    <row r="10" spans="2:8" ht="16.5" customHeight="1" x14ac:dyDescent="0.25">
      <c r="B10" s="37" t="s">
        <v>51</v>
      </c>
      <c r="C10" s="38" t="s">
        <v>50</v>
      </c>
      <c r="D10" s="39" t="s">
        <v>48</v>
      </c>
      <c r="E10" s="30">
        <v>15000</v>
      </c>
      <c r="F10" s="40">
        <v>15000</v>
      </c>
      <c r="G10" s="41">
        <f>E10-F10</f>
        <v>0</v>
      </c>
      <c r="H10" s="42">
        <f>IFERROR((E10-F10)/F10,"")</f>
        <v>0</v>
      </c>
    </row>
    <row r="11" spans="2:8" ht="16.5" customHeight="1" x14ac:dyDescent="0.25">
      <c r="B11" s="37" t="s">
        <v>52</v>
      </c>
      <c r="C11" s="38" t="s">
        <v>53</v>
      </c>
      <c r="D11" s="39" t="s">
        <v>48</v>
      </c>
      <c r="E11" s="30">
        <v>1250</v>
      </c>
      <c r="F11" s="40">
        <v>900</v>
      </c>
      <c r="G11" s="41">
        <f>E11-F11</f>
        <v>350</v>
      </c>
      <c r="H11" s="42">
        <f>IFERROR((E11-F11)/F11,"")</f>
        <v>0.3888888888888889</v>
      </c>
    </row>
    <row r="12" spans="2:8" ht="18.75" customHeight="1" x14ac:dyDescent="0.25">
      <c r="B12" s="56" t="s">
        <v>54</v>
      </c>
      <c r="C12" s="56"/>
      <c r="D12" s="56"/>
      <c r="E12" s="43">
        <f>SUM(E8:E11)</f>
        <v>49000</v>
      </c>
      <c r="F12" s="44">
        <f>SUM(F8:F11)</f>
        <v>42600</v>
      </c>
      <c r="G12" s="45">
        <f>E12-F12</f>
        <v>6400</v>
      </c>
      <c r="H12" s="46">
        <f>IFERROR((E12-F12)/F12,"")</f>
        <v>0.15023474178403756</v>
      </c>
    </row>
    <row r="13" spans="2:8" ht="19.5" customHeight="1" x14ac:dyDescent="0.25">
      <c r="B13" s="1" t="s">
        <v>55</v>
      </c>
      <c r="C13" s="1"/>
      <c r="D13" s="1"/>
      <c r="E13" s="1"/>
      <c r="F13" s="1"/>
      <c r="G13" s="1"/>
      <c r="H13" s="1"/>
    </row>
    <row r="14" spans="2:8" ht="16.5" customHeight="1" x14ac:dyDescent="0.25">
      <c r="B14" s="37" t="s">
        <v>56</v>
      </c>
      <c r="C14" s="38" t="s">
        <v>57</v>
      </c>
      <c r="D14" s="39" t="s">
        <v>48</v>
      </c>
      <c r="E14" s="30">
        <v>62800</v>
      </c>
      <c r="F14" s="40">
        <v>54000</v>
      </c>
      <c r="G14" s="41">
        <f t="shared" ref="G14:G19" si="0">E14-F14</f>
        <v>8800</v>
      </c>
      <c r="H14" s="42">
        <f t="shared" ref="H14:H19" si="1">IFERROR((E14-F14)/F14,"")</f>
        <v>0.16296296296296298</v>
      </c>
    </row>
    <row r="15" spans="2:8" ht="16.5" customHeight="1" x14ac:dyDescent="0.25">
      <c r="B15" s="37" t="s">
        <v>58</v>
      </c>
      <c r="C15" s="38" t="s">
        <v>57</v>
      </c>
      <c r="D15" s="39" t="s">
        <v>48</v>
      </c>
      <c r="E15" s="30">
        <v>18500</v>
      </c>
      <c r="F15" s="40">
        <v>16200</v>
      </c>
      <c r="G15" s="41">
        <f t="shared" si="0"/>
        <v>2300</v>
      </c>
      <c r="H15" s="42">
        <f t="shared" si="1"/>
        <v>0.1419753086419753</v>
      </c>
    </row>
    <row r="16" spans="2:8" ht="16.5" customHeight="1" x14ac:dyDescent="0.25">
      <c r="B16" s="37" t="s">
        <v>59</v>
      </c>
      <c r="C16" s="38" t="s">
        <v>57</v>
      </c>
      <c r="D16" s="39" t="s">
        <v>48</v>
      </c>
      <c r="E16" s="30">
        <v>12400</v>
      </c>
      <c r="F16" s="40">
        <v>14100</v>
      </c>
      <c r="G16" s="41">
        <f t="shared" si="0"/>
        <v>-1700</v>
      </c>
      <c r="H16" s="42">
        <f t="shared" si="1"/>
        <v>-0.12056737588652482</v>
      </c>
    </row>
    <row r="17" spans="2:8" ht="16.5" customHeight="1" x14ac:dyDescent="0.25">
      <c r="B17" s="37" t="s">
        <v>60</v>
      </c>
      <c r="C17" s="38" t="s">
        <v>57</v>
      </c>
      <c r="D17" s="39" t="s">
        <v>48</v>
      </c>
      <c r="E17" s="30">
        <v>9000</v>
      </c>
      <c r="F17" s="40">
        <v>9500</v>
      </c>
      <c r="G17" s="41">
        <f t="shared" si="0"/>
        <v>-500</v>
      </c>
      <c r="H17" s="42">
        <f t="shared" si="1"/>
        <v>-5.2631578947368418E-2</v>
      </c>
    </row>
    <row r="18" spans="2:8" ht="16.5" customHeight="1" x14ac:dyDescent="0.25">
      <c r="B18" s="37" t="s">
        <v>61</v>
      </c>
      <c r="C18" s="38" t="s">
        <v>62</v>
      </c>
      <c r="D18" s="39" t="s">
        <v>48</v>
      </c>
      <c r="E18" s="30">
        <v>6800</v>
      </c>
      <c r="F18" s="40">
        <v>3200</v>
      </c>
      <c r="G18" s="41">
        <f t="shared" si="0"/>
        <v>3600</v>
      </c>
      <c r="H18" s="42">
        <f t="shared" si="1"/>
        <v>1.125</v>
      </c>
    </row>
    <row r="19" spans="2:8" ht="18.75" customHeight="1" x14ac:dyDescent="0.25">
      <c r="B19" s="56" t="s">
        <v>63</v>
      </c>
      <c r="C19" s="56"/>
      <c r="D19" s="56"/>
      <c r="E19" s="43">
        <f>SUM(E14:E18)</f>
        <v>109500</v>
      </c>
      <c r="F19" s="44">
        <f>SUM(F14:F18)</f>
        <v>97000</v>
      </c>
      <c r="G19" s="45">
        <f t="shared" si="0"/>
        <v>12500</v>
      </c>
      <c r="H19" s="46">
        <f t="shared" si="1"/>
        <v>0.12886597938144329</v>
      </c>
    </row>
    <row r="20" spans="2:8" ht="19.5" customHeight="1" x14ac:dyDescent="0.25">
      <c r="B20" s="1" t="s">
        <v>64</v>
      </c>
      <c r="C20" s="1"/>
      <c r="D20" s="1"/>
      <c r="E20" s="1"/>
      <c r="F20" s="1"/>
      <c r="G20" s="1"/>
      <c r="H20" s="1"/>
    </row>
    <row r="21" spans="2:8" ht="16.5" customHeight="1" x14ac:dyDescent="0.25">
      <c r="B21" s="37" t="s">
        <v>65</v>
      </c>
      <c r="C21" s="38" t="s">
        <v>66</v>
      </c>
      <c r="D21" s="39" t="s">
        <v>48</v>
      </c>
      <c r="E21" s="30">
        <v>28700</v>
      </c>
      <c r="F21" s="40">
        <v>24900</v>
      </c>
      <c r="G21" s="41">
        <f>E21-F21</f>
        <v>3800</v>
      </c>
      <c r="H21" s="42">
        <f>IFERROR((E21-F21)/F21,"")</f>
        <v>0.15261044176706828</v>
      </c>
    </row>
    <row r="22" spans="2:8" ht="16.5" customHeight="1" x14ac:dyDescent="0.25">
      <c r="B22" s="37" t="s">
        <v>67</v>
      </c>
      <c r="C22" s="38" t="s">
        <v>68</v>
      </c>
      <c r="D22" s="39" t="s">
        <v>48</v>
      </c>
      <c r="E22" s="30">
        <v>16300</v>
      </c>
      <c r="F22" s="40">
        <v>13800</v>
      </c>
      <c r="G22" s="41">
        <f>E22-F22</f>
        <v>2500</v>
      </c>
      <c r="H22" s="42">
        <f>IFERROR((E22-F22)/F22,"")</f>
        <v>0.18115942028985507</v>
      </c>
    </row>
    <row r="23" spans="2:8" ht="16.5" customHeight="1" x14ac:dyDescent="0.25">
      <c r="B23" s="37" t="s">
        <v>69</v>
      </c>
      <c r="C23" s="38" t="s">
        <v>70</v>
      </c>
      <c r="D23" s="39" t="s">
        <v>48</v>
      </c>
      <c r="E23" s="30">
        <v>11900</v>
      </c>
      <c r="F23" s="40">
        <v>10400</v>
      </c>
      <c r="G23" s="41">
        <f>E23-F23</f>
        <v>1500</v>
      </c>
      <c r="H23" s="42">
        <f>IFERROR((E23-F23)/F23,"")</f>
        <v>0.14423076923076922</v>
      </c>
    </row>
    <row r="24" spans="2:8" ht="16.5" customHeight="1" x14ac:dyDescent="0.25">
      <c r="B24" s="37" t="s">
        <v>71</v>
      </c>
      <c r="C24" s="38" t="s">
        <v>66</v>
      </c>
      <c r="D24" s="39" t="s">
        <v>48</v>
      </c>
      <c r="E24" s="30">
        <v>9400</v>
      </c>
      <c r="F24" s="40">
        <v>7600</v>
      </c>
      <c r="G24" s="41">
        <f>E24-F24</f>
        <v>1800</v>
      </c>
      <c r="H24" s="42">
        <f>IFERROR((E24-F24)/F24,"")</f>
        <v>0.23684210526315788</v>
      </c>
    </row>
    <row r="25" spans="2:8" ht="18.75" customHeight="1" x14ac:dyDescent="0.25">
      <c r="B25" s="56" t="s">
        <v>72</v>
      </c>
      <c r="C25" s="56"/>
      <c r="D25" s="56"/>
      <c r="E25" s="43">
        <f>SUM(E21:E24)</f>
        <v>66300</v>
      </c>
      <c r="F25" s="44">
        <f>SUM(F21:F24)</f>
        <v>56700</v>
      </c>
      <c r="G25" s="45">
        <f>E25-F25</f>
        <v>9600</v>
      </c>
      <c r="H25" s="46">
        <f>IFERROR((E25-F25)/F25,"")</f>
        <v>0.1693121693121693</v>
      </c>
    </row>
    <row r="26" spans="2:8" ht="19.5" customHeight="1" x14ac:dyDescent="0.25">
      <c r="B26" s="1" t="s">
        <v>73</v>
      </c>
      <c r="C26" s="1"/>
      <c r="D26" s="1"/>
      <c r="E26" s="1"/>
      <c r="F26" s="1"/>
      <c r="G26" s="1"/>
      <c r="H26" s="1"/>
    </row>
    <row r="27" spans="2:8" ht="16.5" customHeight="1" x14ac:dyDescent="0.25">
      <c r="B27" s="37" t="s">
        <v>74</v>
      </c>
      <c r="C27" s="38" t="s">
        <v>75</v>
      </c>
      <c r="D27" s="39" t="s">
        <v>48</v>
      </c>
      <c r="E27" s="30">
        <v>340000</v>
      </c>
      <c r="F27" s="40">
        <v>325000</v>
      </c>
      <c r="G27" s="41">
        <f>E27-F27</f>
        <v>15000</v>
      </c>
      <c r="H27" s="42">
        <f>IFERROR((E27-F27)/F27,"")</f>
        <v>4.6153846153846156E-2</v>
      </c>
    </row>
    <row r="28" spans="2:8" ht="16.5" customHeight="1" x14ac:dyDescent="0.25">
      <c r="B28" s="37" t="s">
        <v>76</v>
      </c>
      <c r="C28" s="38" t="s">
        <v>75</v>
      </c>
      <c r="D28" s="39" t="s">
        <v>48</v>
      </c>
      <c r="E28" s="30">
        <v>18000</v>
      </c>
      <c r="F28" s="40">
        <v>17500</v>
      </c>
      <c r="G28" s="41">
        <f>E28-F28</f>
        <v>500</v>
      </c>
      <c r="H28" s="42">
        <f>IFERROR((E28-F28)/F28,"")</f>
        <v>2.8571428571428571E-2</v>
      </c>
    </row>
    <row r="29" spans="2:8" ht="18.75" customHeight="1" x14ac:dyDescent="0.25">
      <c r="B29" s="56" t="s">
        <v>77</v>
      </c>
      <c r="C29" s="56"/>
      <c r="D29" s="56"/>
      <c r="E29" s="43">
        <f>SUM(E27:E28)</f>
        <v>358000</v>
      </c>
      <c r="F29" s="44">
        <f>SUM(F27:F28)</f>
        <v>342500</v>
      </c>
      <c r="G29" s="45">
        <f>E29-F29</f>
        <v>15500</v>
      </c>
      <c r="H29" s="46">
        <f>IFERROR((E29-F29)/F29,"")</f>
        <v>4.5255474452554748E-2</v>
      </c>
    </row>
    <row r="30" spans="2:8" ht="19.5" customHeight="1" x14ac:dyDescent="0.25">
      <c r="B30" s="1" t="s">
        <v>78</v>
      </c>
      <c r="C30" s="1"/>
      <c r="D30" s="1"/>
      <c r="E30" s="1"/>
      <c r="F30" s="1"/>
      <c r="G30" s="1"/>
      <c r="H30" s="1"/>
    </row>
    <row r="31" spans="2:8" ht="16.5" customHeight="1" x14ac:dyDescent="0.25">
      <c r="B31" s="37" t="s">
        <v>79</v>
      </c>
      <c r="C31" s="38" t="s">
        <v>80</v>
      </c>
      <c r="D31" s="39" t="s">
        <v>48</v>
      </c>
      <c r="E31" s="30">
        <v>14600</v>
      </c>
      <c r="F31" s="40">
        <v>12100</v>
      </c>
      <c r="G31" s="41">
        <f>E31-F31</f>
        <v>2500</v>
      </c>
      <c r="H31" s="42">
        <f>IFERROR((E31-F31)/F31,"")</f>
        <v>0.20661157024793389</v>
      </c>
    </row>
    <row r="32" spans="2:8" ht="16.5" customHeight="1" x14ac:dyDescent="0.25">
      <c r="B32" s="37" t="s">
        <v>81</v>
      </c>
      <c r="C32" s="38" t="s">
        <v>82</v>
      </c>
      <c r="D32" s="39" t="s">
        <v>48</v>
      </c>
      <c r="E32" s="30">
        <v>21500</v>
      </c>
      <c r="F32" s="40">
        <v>25000</v>
      </c>
      <c r="G32" s="41">
        <f>E32-F32</f>
        <v>-3500</v>
      </c>
      <c r="H32" s="42">
        <f>IFERROR((E32-F32)/F32,"")</f>
        <v>-0.14000000000000001</v>
      </c>
    </row>
    <row r="33" spans="2:8" ht="16.5" customHeight="1" x14ac:dyDescent="0.25">
      <c r="B33" s="37" t="s">
        <v>83</v>
      </c>
      <c r="C33" s="38" t="s">
        <v>84</v>
      </c>
      <c r="D33" s="39" t="s">
        <v>48</v>
      </c>
      <c r="E33" s="30">
        <v>12000</v>
      </c>
      <c r="F33" s="40">
        <v>12000</v>
      </c>
      <c r="G33" s="41">
        <f>E33-F33</f>
        <v>0</v>
      </c>
      <c r="H33" s="42">
        <f>IFERROR((E33-F33)/F33,"")</f>
        <v>0</v>
      </c>
    </row>
    <row r="34" spans="2:8" ht="16.5" customHeight="1" x14ac:dyDescent="0.25">
      <c r="B34" s="37" t="s">
        <v>85</v>
      </c>
      <c r="C34" s="38" t="s">
        <v>86</v>
      </c>
      <c r="D34" s="39" t="s">
        <v>48</v>
      </c>
      <c r="E34" s="30">
        <v>4500</v>
      </c>
      <c r="F34" s="40">
        <v>6000</v>
      </c>
      <c r="G34" s="41">
        <f>E34-F34</f>
        <v>-1500</v>
      </c>
      <c r="H34" s="42">
        <f>IFERROR((E34-F34)/F34,"")</f>
        <v>-0.25</v>
      </c>
    </row>
    <row r="35" spans="2:8" ht="18.75" customHeight="1" x14ac:dyDescent="0.25">
      <c r="B35" s="56" t="s">
        <v>87</v>
      </c>
      <c r="C35" s="56"/>
      <c r="D35" s="56"/>
      <c r="E35" s="43">
        <f>SUM(E31:E34)</f>
        <v>52600</v>
      </c>
      <c r="F35" s="44">
        <f>SUM(F31:F34)</f>
        <v>55100</v>
      </c>
      <c r="G35" s="45">
        <f>E35-F35</f>
        <v>-2500</v>
      </c>
      <c r="H35" s="46">
        <f>IFERROR((E35-F35)/F35,"")</f>
        <v>-4.5372050816696916E-2</v>
      </c>
    </row>
    <row r="37" spans="2:8" ht="25.5" customHeight="1" x14ac:dyDescent="0.25">
      <c r="B37" s="57" t="s">
        <v>88</v>
      </c>
      <c r="C37" s="57"/>
      <c r="D37" s="57"/>
      <c r="E37" s="47">
        <f>E12+E19+E25+E29+E35</f>
        <v>635400</v>
      </c>
      <c r="F37" s="48">
        <f>F12+F19+F25+F29+F35</f>
        <v>593900</v>
      </c>
      <c r="G37" s="49">
        <f>E37-F37</f>
        <v>41500</v>
      </c>
      <c r="H37" s="50">
        <f>IFERROR((E37-F37)/F37,"")</f>
        <v>6.9877083684121905E-2</v>
      </c>
    </row>
    <row r="39" spans="2:8" x14ac:dyDescent="0.25">
      <c r="B39" s="33" t="s">
        <v>89</v>
      </c>
    </row>
    <row r="40" spans="2:8" ht="15" customHeight="1" x14ac:dyDescent="0.25">
      <c r="B40" s="58" t="s">
        <v>90</v>
      </c>
      <c r="C40" s="58"/>
      <c r="D40" s="58"/>
      <c r="E40" s="58"/>
      <c r="F40" s="58"/>
      <c r="G40" s="58"/>
      <c r="H40" s="58"/>
    </row>
    <row r="41" spans="2:8" ht="15" customHeight="1" x14ac:dyDescent="0.25">
      <c r="B41" s="58" t="s">
        <v>91</v>
      </c>
      <c r="C41" s="58"/>
      <c r="D41" s="58"/>
      <c r="E41" s="58"/>
      <c r="F41" s="58"/>
      <c r="G41" s="58"/>
      <c r="H41" s="58"/>
    </row>
    <row r="42" spans="2:8" ht="15" customHeight="1" x14ac:dyDescent="0.25">
      <c r="B42" s="58" t="s">
        <v>92</v>
      </c>
      <c r="C42" s="58"/>
      <c r="D42" s="58"/>
      <c r="E42" s="58"/>
      <c r="F42" s="58"/>
      <c r="G42" s="58"/>
      <c r="H42" s="58"/>
    </row>
    <row r="43" spans="2:8" ht="15" customHeight="1" x14ac:dyDescent="0.25">
      <c r="B43" s="58" t="s">
        <v>93</v>
      </c>
      <c r="C43" s="58"/>
      <c r="D43" s="58"/>
      <c r="E43" s="58"/>
      <c r="F43" s="58"/>
      <c r="G43" s="58"/>
      <c r="H43" s="58"/>
    </row>
    <row r="44" spans="2:8" ht="15" customHeight="1" x14ac:dyDescent="0.25">
      <c r="B44" s="58" t="s">
        <v>94</v>
      </c>
      <c r="C44" s="58"/>
      <c r="D44" s="58"/>
      <c r="E44" s="58"/>
      <c r="F44" s="58"/>
      <c r="G44" s="58"/>
      <c r="H44" s="58"/>
    </row>
  </sheetData>
  <mergeCells count="19">
    <mergeCell ref="B41:H41"/>
    <mergeCell ref="B42:H42"/>
    <mergeCell ref="B43:H43"/>
    <mergeCell ref="B44:H44"/>
    <mergeCell ref="B29:D29"/>
    <mergeCell ref="B30:H30"/>
    <mergeCell ref="B35:D35"/>
    <mergeCell ref="B37:D37"/>
    <mergeCell ref="B40:H40"/>
    <mergeCell ref="B13:H13"/>
    <mergeCell ref="B19:D19"/>
    <mergeCell ref="B20:H20"/>
    <mergeCell ref="B25:D25"/>
    <mergeCell ref="B26:H26"/>
    <mergeCell ref="B2:H2"/>
    <mergeCell ref="B3:H3"/>
    <mergeCell ref="B4:H4"/>
    <mergeCell ref="B7:H7"/>
    <mergeCell ref="B12:D12"/>
  </mergeCells>
  <conditionalFormatting sqref="G7:H35">
    <cfRule type="cellIs" dxfId="1" priority="2" operator="greaterThan">
      <formula>0</formula>
    </cfRule>
    <cfRule type="cellIs" dxfId="0" priority="3" operator="lessThan">
      <formula>0</formula>
    </cfRule>
  </conditionalFormatting>
  <pageMargins left="0.4" right="0.4" top="0.5" bottom="0.5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C4A2F"/>
    <pageSetUpPr fitToPage="1"/>
  </sheetPr>
  <dimension ref="B1:H29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8.7109375" defaultRowHeight="15" x14ac:dyDescent="0.25"/>
  <cols>
    <col min="1" max="1" width="2.5703125" customWidth="1"/>
    <col min="2" max="2" width="42" customWidth="1"/>
    <col min="3" max="3" width="22" customWidth="1"/>
    <col min="4" max="4" width="15" customWidth="1"/>
    <col min="5" max="6" width="16.42578125" customWidth="1"/>
    <col min="7" max="7" width="14" customWidth="1"/>
    <col min="8" max="8" width="11" customWidth="1"/>
    <col min="9" max="9" width="2.5703125" customWidth="1"/>
  </cols>
  <sheetData>
    <row r="1" spans="2:8" ht="6" customHeight="1" x14ac:dyDescent="0.25"/>
    <row r="2" spans="2:8" ht="30" customHeight="1" x14ac:dyDescent="0.25">
      <c r="B2" s="3" t="s">
        <v>95</v>
      </c>
      <c r="C2" s="3"/>
      <c r="D2" s="3"/>
      <c r="E2" s="3"/>
      <c r="F2" s="3"/>
      <c r="G2" s="3"/>
      <c r="H2" s="3"/>
    </row>
    <row r="3" spans="2:8" ht="16.5" customHeight="1" x14ac:dyDescent="0.25">
      <c r="B3" s="2" t="s">
        <v>37</v>
      </c>
      <c r="C3" s="2"/>
      <c r="D3" s="2"/>
      <c r="E3" s="2"/>
      <c r="F3" s="2"/>
      <c r="G3" s="2"/>
      <c r="H3" s="2"/>
    </row>
    <row r="4" spans="2:8" ht="4.5" customHeight="1" x14ac:dyDescent="0.25">
      <c r="B4" s="12"/>
      <c r="C4" s="12"/>
      <c r="D4" s="12"/>
      <c r="E4" s="12"/>
      <c r="F4" s="12"/>
      <c r="G4" s="12"/>
      <c r="H4" s="12"/>
    </row>
    <row r="5" spans="2:8" ht="6.75" customHeight="1" x14ac:dyDescent="0.25"/>
    <row r="6" spans="2:8" ht="24" customHeight="1" x14ac:dyDescent="0.25">
      <c r="B6" s="34" t="s">
        <v>38</v>
      </c>
      <c r="C6" s="34" t="s">
        <v>96</v>
      </c>
      <c r="D6" s="35" t="s">
        <v>40</v>
      </c>
      <c r="E6" s="36" t="s">
        <v>97</v>
      </c>
      <c r="F6" s="36" t="s">
        <v>98</v>
      </c>
      <c r="G6" s="36" t="s">
        <v>43</v>
      </c>
      <c r="H6" s="36" t="s">
        <v>44</v>
      </c>
    </row>
    <row r="7" spans="2:8" ht="19.5" customHeight="1" x14ac:dyDescent="0.25">
      <c r="B7" s="59" t="s">
        <v>99</v>
      </c>
      <c r="C7" s="59"/>
      <c r="D7" s="59"/>
      <c r="E7" s="59"/>
      <c r="F7" s="59"/>
      <c r="G7" s="59"/>
      <c r="H7" s="59"/>
    </row>
    <row r="8" spans="2:8" ht="16.5" customHeight="1" x14ac:dyDescent="0.25">
      <c r="B8" s="37" t="s">
        <v>100</v>
      </c>
      <c r="C8" s="38" t="s">
        <v>101</v>
      </c>
      <c r="D8" s="39" t="s">
        <v>48</v>
      </c>
      <c r="E8" s="30">
        <v>198000</v>
      </c>
      <c r="F8" s="40">
        <v>212000</v>
      </c>
      <c r="G8" s="41">
        <f>E8-F8</f>
        <v>-14000</v>
      </c>
      <c r="H8" s="42">
        <f>IFERROR((E8-F8)/F8,"")</f>
        <v>-6.6037735849056603E-2</v>
      </c>
    </row>
    <row r="9" spans="2:8" ht="16.5" customHeight="1" x14ac:dyDescent="0.25">
      <c r="B9" s="37" t="s">
        <v>102</v>
      </c>
      <c r="C9" s="38" t="s">
        <v>103</v>
      </c>
      <c r="D9" s="39" t="s">
        <v>48</v>
      </c>
      <c r="E9" s="30">
        <v>24000</v>
      </c>
      <c r="F9" s="40">
        <v>27500</v>
      </c>
      <c r="G9" s="41">
        <f>E9-F9</f>
        <v>-3500</v>
      </c>
      <c r="H9" s="42">
        <f>IFERROR((E9-F9)/F9,"")</f>
        <v>-0.12727272727272726</v>
      </c>
    </row>
    <row r="10" spans="2:8" ht="18.75" customHeight="1" x14ac:dyDescent="0.25">
      <c r="B10" s="60" t="s">
        <v>104</v>
      </c>
      <c r="C10" s="60"/>
      <c r="D10" s="60"/>
      <c r="E10" s="51">
        <f>SUM(E8:E9)</f>
        <v>222000</v>
      </c>
      <c r="F10" s="52">
        <f>SUM(F8:F9)</f>
        <v>239500</v>
      </c>
      <c r="G10" s="53">
        <f>E10-F10</f>
        <v>-17500</v>
      </c>
      <c r="H10" s="54">
        <f>IFERROR((E10-F10)/F10,"")</f>
        <v>-7.3068893528183715E-2</v>
      </c>
    </row>
    <row r="11" spans="2:8" ht="19.5" customHeight="1" x14ac:dyDescent="0.25">
      <c r="B11" s="59" t="s">
        <v>105</v>
      </c>
      <c r="C11" s="59"/>
      <c r="D11" s="59"/>
      <c r="E11" s="59"/>
      <c r="F11" s="59"/>
      <c r="G11" s="59"/>
      <c r="H11" s="59"/>
    </row>
    <row r="12" spans="2:8" ht="16.5" customHeight="1" x14ac:dyDescent="0.25">
      <c r="B12" s="37" t="s">
        <v>106</v>
      </c>
      <c r="C12" s="38" t="s">
        <v>107</v>
      </c>
      <c r="D12" s="39" t="s">
        <v>48</v>
      </c>
      <c r="E12" s="30">
        <v>8200</v>
      </c>
      <c r="F12" s="40">
        <v>12400</v>
      </c>
      <c r="G12" s="41">
        <f>E12-F12</f>
        <v>-4200</v>
      </c>
      <c r="H12" s="42">
        <f>IFERROR((E12-F12)/F12,"")</f>
        <v>-0.33870967741935482</v>
      </c>
    </row>
    <row r="13" spans="2:8" ht="16.5" customHeight="1" x14ac:dyDescent="0.25">
      <c r="B13" s="37" t="s">
        <v>108</v>
      </c>
      <c r="C13" s="38" t="s">
        <v>50</v>
      </c>
      <c r="D13" s="39" t="s">
        <v>48</v>
      </c>
      <c r="E13" s="30">
        <v>3400</v>
      </c>
      <c r="F13" s="40">
        <v>5600</v>
      </c>
      <c r="G13" s="41">
        <f>E13-F13</f>
        <v>-2200</v>
      </c>
      <c r="H13" s="42">
        <f>IFERROR((E13-F13)/F13,"")</f>
        <v>-0.39285714285714285</v>
      </c>
    </row>
    <row r="14" spans="2:8" ht="16.5" customHeight="1" x14ac:dyDescent="0.25">
      <c r="B14" s="37" t="s">
        <v>109</v>
      </c>
      <c r="C14" s="38" t="s">
        <v>110</v>
      </c>
      <c r="D14" s="39" t="s">
        <v>48</v>
      </c>
      <c r="E14" s="30">
        <v>850</v>
      </c>
      <c r="F14" s="40">
        <v>1100</v>
      </c>
      <c r="G14" s="41">
        <f>E14-F14</f>
        <v>-250</v>
      </c>
      <c r="H14" s="42">
        <f>IFERROR((E14-F14)/F14,"")</f>
        <v>-0.22727272727272727</v>
      </c>
    </row>
    <row r="15" spans="2:8" ht="16.5" customHeight="1" x14ac:dyDescent="0.25">
      <c r="B15" s="37" t="s">
        <v>111</v>
      </c>
      <c r="C15" s="38" t="s">
        <v>47</v>
      </c>
      <c r="D15" s="39" t="s">
        <v>48</v>
      </c>
      <c r="E15" s="30">
        <v>0</v>
      </c>
      <c r="F15" s="40">
        <v>1200</v>
      </c>
      <c r="G15" s="41">
        <f>E15-F15</f>
        <v>-1200</v>
      </c>
      <c r="H15" s="42">
        <f>IFERROR((E15-F15)/F15,"")</f>
        <v>-1</v>
      </c>
    </row>
    <row r="16" spans="2:8" ht="18.75" customHeight="1" x14ac:dyDescent="0.25">
      <c r="B16" s="60" t="s">
        <v>112</v>
      </c>
      <c r="C16" s="60"/>
      <c r="D16" s="60"/>
      <c r="E16" s="51">
        <f>SUM(E12:E15)</f>
        <v>12450</v>
      </c>
      <c r="F16" s="52">
        <f>SUM(F12:F15)</f>
        <v>20300</v>
      </c>
      <c r="G16" s="53">
        <f>E16-F16</f>
        <v>-7850</v>
      </c>
      <c r="H16" s="54">
        <f>IFERROR((E16-F16)/F16,"")</f>
        <v>-0.38669950738916259</v>
      </c>
    </row>
    <row r="17" spans="2:8" ht="19.5" customHeight="1" x14ac:dyDescent="0.25">
      <c r="B17" s="59" t="s">
        <v>113</v>
      </c>
      <c r="C17" s="59"/>
      <c r="D17" s="59"/>
      <c r="E17" s="59"/>
      <c r="F17" s="59"/>
      <c r="G17" s="59"/>
      <c r="H17" s="59"/>
    </row>
    <row r="18" spans="2:8" ht="16.5" customHeight="1" x14ac:dyDescent="0.25">
      <c r="B18" s="37" t="s">
        <v>114</v>
      </c>
      <c r="C18" s="38" t="s">
        <v>115</v>
      </c>
      <c r="D18" s="39" t="s">
        <v>48</v>
      </c>
      <c r="E18" s="30">
        <v>5000</v>
      </c>
      <c r="F18" s="40">
        <v>8000</v>
      </c>
      <c r="G18" s="41">
        <f>E18-F18</f>
        <v>-3000</v>
      </c>
      <c r="H18" s="42">
        <f>IFERROR((E18-F18)/F18,"")</f>
        <v>-0.375</v>
      </c>
    </row>
    <row r="19" spans="2:8" ht="16.5" customHeight="1" x14ac:dyDescent="0.25">
      <c r="B19" s="37" t="s">
        <v>116</v>
      </c>
      <c r="C19" s="38" t="s">
        <v>117</v>
      </c>
      <c r="D19" s="39" t="s">
        <v>48</v>
      </c>
      <c r="E19" s="30">
        <v>1800</v>
      </c>
      <c r="F19" s="40">
        <v>0</v>
      </c>
      <c r="G19" s="41">
        <f>E19-F19</f>
        <v>1800</v>
      </c>
      <c r="H19" s="42" t="str">
        <f>IFERROR((E19-F19)/F19,"")</f>
        <v/>
      </c>
    </row>
    <row r="20" spans="2:8" ht="18.75" customHeight="1" x14ac:dyDescent="0.25">
      <c r="B20" s="60" t="s">
        <v>118</v>
      </c>
      <c r="C20" s="60"/>
      <c r="D20" s="60"/>
      <c r="E20" s="51">
        <f>SUM(E18:E19)</f>
        <v>6800</v>
      </c>
      <c r="F20" s="52">
        <f>SUM(F18:F19)</f>
        <v>8000</v>
      </c>
      <c r="G20" s="53">
        <f>E20-F20</f>
        <v>-1200</v>
      </c>
      <c r="H20" s="54">
        <f>IFERROR((E20-F20)/F20,"")</f>
        <v>-0.15</v>
      </c>
    </row>
    <row r="22" spans="2:8" ht="25.5" customHeight="1" x14ac:dyDescent="0.25">
      <c r="B22" s="57" t="s">
        <v>119</v>
      </c>
      <c r="C22" s="57"/>
      <c r="D22" s="57"/>
      <c r="E22" s="47">
        <f>E10+E16+E20</f>
        <v>241250</v>
      </c>
      <c r="F22" s="48">
        <f>F10+F16+F20</f>
        <v>267800</v>
      </c>
      <c r="G22" s="49">
        <f>E22-F22</f>
        <v>-26550</v>
      </c>
      <c r="H22" s="50">
        <f>IFERROR((E22-F22)/F22,"")</f>
        <v>-9.9141150112023901E-2</v>
      </c>
    </row>
    <row r="24" spans="2:8" x14ac:dyDescent="0.25">
      <c r="B24" s="55" t="s">
        <v>89</v>
      </c>
    </row>
    <row r="25" spans="2:8" ht="15" customHeight="1" x14ac:dyDescent="0.25">
      <c r="B25" s="58" t="s">
        <v>90</v>
      </c>
      <c r="C25" s="58"/>
      <c r="D25" s="58"/>
      <c r="E25" s="58"/>
      <c r="F25" s="58"/>
      <c r="G25" s="58"/>
      <c r="H25" s="58"/>
    </row>
    <row r="26" spans="2:8" ht="15" customHeight="1" x14ac:dyDescent="0.25">
      <c r="B26" s="58" t="s">
        <v>91</v>
      </c>
      <c r="C26" s="58"/>
      <c r="D26" s="58"/>
      <c r="E26" s="58"/>
      <c r="F26" s="58"/>
      <c r="G26" s="58"/>
      <c r="H26" s="58"/>
    </row>
    <row r="27" spans="2:8" ht="15" customHeight="1" x14ac:dyDescent="0.25">
      <c r="B27" s="58" t="s">
        <v>92</v>
      </c>
      <c r="C27" s="58"/>
      <c r="D27" s="58"/>
      <c r="E27" s="58"/>
      <c r="F27" s="58"/>
      <c r="G27" s="58"/>
      <c r="H27" s="58"/>
    </row>
    <row r="28" spans="2:8" ht="15" customHeight="1" x14ac:dyDescent="0.25">
      <c r="B28" s="58" t="s">
        <v>93</v>
      </c>
      <c r="C28" s="58"/>
      <c r="D28" s="58"/>
      <c r="E28" s="58"/>
      <c r="F28" s="58"/>
      <c r="G28" s="58"/>
      <c r="H28" s="58"/>
    </row>
    <row r="29" spans="2:8" ht="15" customHeight="1" x14ac:dyDescent="0.25">
      <c r="B29" s="58" t="s">
        <v>94</v>
      </c>
      <c r="C29" s="58"/>
      <c r="D29" s="58"/>
      <c r="E29" s="58"/>
      <c r="F29" s="58"/>
      <c r="G29" s="58"/>
      <c r="H29" s="58"/>
    </row>
  </sheetData>
  <mergeCells count="15">
    <mergeCell ref="B25:H25"/>
    <mergeCell ref="B26:H26"/>
    <mergeCell ref="B27:H27"/>
    <mergeCell ref="B28:H28"/>
    <mergeCell ref="B29:H29"/>
    <mergeCell ref="B11:H11"/>
    <mergeCell ref="B16:D16"/>
    <mergeCell ref="B17:H17"/>
    <mergeCell ref="B20:D20"/>
    <mergeCell ref="B22:D22"/>
    <mergeCell ref="B2:H2"/>
    <mergeCell ref="B3:H3"/>
    <mergeCell ref="B4:H4"/>
    <mergeCell ref="B7:H7"/>
    <mergeCell ref="B10:D10"/>
  </mergeCells>
  <pageMargins left="0.4" right="0.4" top="0.5" bottom="0.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Übersicht</vt:lpstr>
      <vt:lpstr>Vermögenswerte</vt:lpstr>
      <vt:lpstr>Verbindlichkeiten</vt:lpstr>
      <vt:lpstr>Übersicht!Druckbereich</vt:lpstr>
      <vt:lpstr>Verbindlichkeiten!Druckbereich</vt:lpstr>
      <vt:lpstr>Vermögenswerte!Druckbereich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2026-09-05T15:45:41Z</dcterms:created>
  <dcterms:modified xsi:type="dcterms:W3CDTF">2026-09-06T14:55:30Z</dcterms:modified>
  <dc:language>en-US</dc:language>
</cp:coreProperties>
</file>