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Zinseszinsrechner" sheetId="1" state="visible" r:id="rId3"/>
  </sheets>
  <definedNames>
    <definedName function="false" hidden="false" localSheetId="0" name="_xlnm.Print_Area" vbProcedure="false">Zinseszinsrechner!$A$1:$J$78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<sst xmlns="http://schemas.openxmlformats.org/spreadsheetml/2006/main" count="36" uniqueCount="34">
  <si>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Zinseszinsrechner</t>
  </si>
  <si>
    <t xml:space="preserve">Sparplan- &amp; Vermögensrechner mit Zinseszinseffekt  ·  Vorlage 2027</t>
  </si>
  <si>
    <t xml:space="preserve">So funktioniert's:  Nur die gelb hinterlegten Felder ausfüllen – KPIs, Szenarien und die Projektion berechnen sich automatisch.</t>
  </si>
  <si>
    <t xml:space="preserve">EINGABEN</t>
  </si>
  <si>
    <t xml:space="preserve">ERGEBNISSE</t>
  </si>
  <si>
    <t xml:space="preserve">Startkapital (€)</t>
  </si>
  <si>
    <t xml:space="preserve">Sparrate je Zahlung (€)</t>
  </si>
  <si>
    <t xml:space="preserve">Eingezahltes Kapital (gesamt)</t>
  </si>
  <si>
    <t xml:space="preserve">Zahlungen pro Jahr</t>
  </si>
  <si>
    <t xml:space="preserve">Zinsertrag (gesamt)</t>
  </si>
  <si>
    <t xml:space="preserve">Zinssatz p. a.</t>
  </si>
  <si>
    <t xml:space="preserve">Zinsanteil am Vermögen</t>
  </si>
  <si>
    <t xml:space="preserve">Anlagehorizont (Jahre)</t>
  </si>
  <si>
    <t xml:space="preserve">Vermögensfaktor (Kapital ÷ Einlage)</t>
  </si>
  <si>
    <t xml:space="preserve">Startjahr</t>
  </si>
  <si>
    <t xml:space="preserve">Ø Zinsertrag pro Jahr</t>
  </si>
  <si>
    <t xml:space="preserve">SZENARIO-VERGLEICH  ·  Auswirkung des Zinssatzes über den Anlagehorizont</t>
  </si>
  <si>
    <t xml:space="preserve">Szenario</t>
  </si>
  <si>
    <t xml:space="preserve">Gesamtvermögen</t>
  </si>
  <si>
    <t xml:space="preserve">Eingezahlt</t>
  </si>
  <si>
    <t xml:space="preserve">Zinsertrag</t>
  </si>
  <si>
    <t xml:space="preserve">Pessimistisch</t>
  </si>
  <si>
    <t xml:space="preserve">Realistisch</t>
  </si>
  <si>
    <t xml:space="preserve">Optimistisch</t>
  </si>
  <si>
    <t xml:space="preserve">30-JAHRES-PROJEKTION</t>
  </si>
  <si>
    <t xml:space="preserve">Jahr Nr.</t>
  </si>
  <si>
    <t xml:space="preserve">Jahr</t>
  </si>
  <si>
    <t xml:space="preserve">Kapital
Jahresanfang</t>
  </si>
  <si>
    <t xml:space="preserve">Einzahlungen</t>
  </si>
  <si>
    <t xml:space="preserve">Kapital
Jahresende</t>
  </si>
  <si>
    <t xml:space="preserve">Eingezahlt
(kumuliert)</t>
  </si>
  <si>
    <t xml:space="preserve">Zinsen
(kumuliert)</t>
  </si>
  <si>
    <t xml:space="preserve">Vorlage zur privaten Finanzplanung – ohne Gewähr. Angegebene Zinssätze sind Annahmen und keine Garantie für künftige Erträge. Steuern und Gebühren sind nicht berücksichtigt.</t>
  </si>
  <si>
    <t xml:space="preserve">VERMÖGENSENTWICKLUNG  ·  Zinseszinseffekt im Zeitverlauf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</si>
</sst>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€&quot;"/>
    <numFmt numFmtId="166" formatCode="#,##0&quot; €&quot;"/>
    <numFmt numFmtId="167" formatCode="0"/>
    <numFmt numFmtId="168" formatCode="0.0%"/>
    <numFmt numFmtId="169" formatCode="0.00\×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sz val="11"/>
      <color rgb="FFFFFFFF"/>
      <name val="Calibri"/>
      <family val="0"/>
      <charset val="1"/>
    </font>
    <font>
      <sz val="10"/>
      <color rgb="FF1A2B2B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0.5"/>
      <color rgb="FF1A2B2B"/>
      <name val="Calibri"/>
      <family val="0"/>
      <charset val="1"/>
    </font>
    <font>
      <b val="true"/>
      <sz val="11"/>
      <color rgb="FF1F4E79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b val="true"/>
      <sz val="11.5"/>
      <color rgb="FF1A2B2B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.5"/>
      <color rgb="FF1F4E79"/>
      <name val="Calibri"/>
      <family val="0"/>
      <charset val="1"/>
    </font>
    <font>
      <sz val="10.5"/>
      <color rgb="FFA66A1E"/>
      <name val="Calibri"/>
      <family val="0"/>
      <charset val="1"/>
    </font>
    <font>
      <b val="true"/>
      <sz val="10.5"/>
      <color rgb="FF1A2B2B"/>
      <name val="Calibri"/>
      <family val="0"/>
      <charset val="1"/>
    </font>
    <font>
      <b val="true"/>
      <sz val="10.5"/>
      <color rgb="FFA66A1E"/>
      <name val="Calibri"/>
      <family val="0"/>
      <charset val="1"/>
    </font>
    <font>
      <i val="true"/>
      <sz val="9.5"/>
      <color rgb="FF1A2B2B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sz val="9.5"/>
      <color rgb="FF1A2B2B"/>
      <name val="Calibri"/>
      <family val="0"/>
      <charset val="1"/>
    </font>
    <font>
      <sz val="9.5"/>
      <color rgb="FFA66A1E"/>
      <name val="Calibri"/>
      <family val="0"/>
      <charset val="1"/>
    </font>
    <font>
      <i val="true"/>
      <sz val="8.5"/>
      <color rgb="FF6B7A7A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F3B3A"/>
        <bgColor rgb="FF1A2B2B"/>
      </patternFill>
    </fill>
    <fill>
      <patternFill patternType="solid">
        <fgColor rgb="FF14676B"/>
        <bgColor rgb="FF1F4E79"/>
      </patternFill>
    </fill>
    <fill>
      <patternFill patternType="solid">
        <fgColor rgb="FFE3EEEE"/>
        <bgColor rgb="FFEAF1F1"/>
      </patternFill>
    </fill>
    <fill>
      <patternFill patternType="solid">
        <fgColor rgb="FFEAF1F1"/>
        <bgColor rgb="FFE3EEEE"/>
      </patternFill>
    </fill>
    <fill>
      <patternFill patternType="solid">
        <fgColor rgb="FFFCEFD3"/>
        <bgColor rgb="FFFBEBD3"/>
      </patternFill>
    </fill>
    <fill>
      <patternFill patternType="solid">
        <fgColor rgb="FFF4F8F8"/>
        <bgColor rgb="FFEAF1F1"/>
      </patternFill>
    </fill>
    <fill>
      <patternFill patternType="solid">
        <fgColor rgb="FFFBEBD3"/>
        <bgColor rgb="FFFCEFD3"/>
      </patternFill>
    </fill>
    <fill>
      <patternFill patternType="solid">
        <fgColor rgb="FFFFFFFF"/>
        <bgColor rgb="FFF4F8F8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ck">
        <color rgb="FFC9873A"/>
      </left>
      <right/>
      <top/>
      <bottom/>
      <diagonal/>
    </border>
    <border diagonalUp="false" diagonalDown="false">
      <left style="thin">
        <color rgb="FFCBD8D8"/>
      </left>
      <right style="thin">
        <color rgb="FFCBD8D8"/>
      </right>
      <top style="thin">
        <color rgb="FFCBD8D8"/>
      </top>
      <bottom style="thin">
        <color rgb="FFCBD8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0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5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6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9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9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9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0" fillId="9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9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0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9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66A1E"/>
      <rgbColor rgb="FF800080"/>
      <rgbColor rgb="FF14676B"/>
      <rgbColor rgb="FFD9D9D9"/>
      <rgbColor rgb="FF878787"/>
      <rgbColor rgb="FF9999FF"/>
      <rgbColor rgb="FF993366"/>
      <rgbColor rgb="FFFCEFD3"/>
      <rgbColor rgb="FFE3EEEE"/>
      <rgbColor rgb="FF660066"/>
      <rgbColor rgb="FFFF8080"/>
      <rgbColor rgb="FF0066CC"/>
      <rgbColor rgb="FFCB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1F1"/>
      <rgbColor rgb="FFF4F8F8"/>
      <rgbColor rgb="FFFBEBD3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873A"/>
      <rgbColor rgb="FFFF6600"/>
      <rgbColor rgb="FF6B7A7A"/>
      <rgbColor rgb="FF969696"/>
      <rgbColor rgb="FF0F3B3A"/>
      <rgbColor rgb="FF339966"/>
      <rgbColor rgb="FF003300"/>
      <rgbColor rgb="FF333300"/>
      <rgbColor rgb="FF993300"/>
      <rgbColor rgb="FF993366"/>
      <rgbColor rgb="FF1F4E79"/>
      <rgbColor rgb="FF1A2B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Vermögensentwicklung: Einzahlungen vs. Zinseszins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"Gesamtvermögen"</c:f>
              <c:strCache>
                <c:ptCount val="1"/>
                <c:pt idx="0">
                  <c:v>Gesamtvermögen</c:v>
                </c:pt>
              </c:strCache>
            </c:strRef>
          </c:tx>
          <c:spPr>
            <a:solidFill>
              <a:srgbClr val="c9873a"/>
            </a:solidFill>
            <a:ln w="28080">
              <a:solidFill>
                <a:srgbClr val="c9873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Zinseszinsrechner!$C$24:$C$53</c:f>
              <c:strCache>
                <c:ptCount val="30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  <c:pt idx="11">
                  <c:v>2038</c:v>
                </c:pt>
                <c:pt idx="12">
                  <c:v>2039</c:v>
                </c:pt>
                <c:pt idx="13">
                  <c:v>2040</c:v>
                </c:pt>
                <c:pt idx="14">
                  <c:v>2041</c:v>
                </c:pt>
                <c:pt idx="15">
                  <c:v>2042</c:v>
                </c:pt>
                <c:pt idx="16">
                  <c:v>2043</c:v>
                </c:pt>
                <c:pt idx="17">
                  <c:v>2044</c:v>
                </c:pt>
                <c:pt idx="18">
                  <c:v>2045</c:v>
                </c:pt>
                <c:pt idx="19">
                  <c:v>2046</c:v>
                </c:pt>
                <c:pt idx="20">
                  <c:v>2047</c:v>
                </c:pt>
                <c:pt idx="21">
                  <c:v>2048</c:v>
                </c:pt>
                <c:pt idx="22">
                  <c:v>2049</c:v>
                </c:pt>
                <c:pt idx="23">
                  <c:v>2050</c:v>
                </c:pt>
                <c:pt idx="24">
                  <c:v>2051</c:v>
                </c:pt>
                <c:pt idx="25">
                  <c:v>2052</c:v>
                </c:pt>
                <c:pt idx="26">
                  <c:v>2053</c:v>
                </c:pt>
                <c:pt idx="27">
                  <c:v>2054</c:v>
                </c:pt>
                <c:pt idx="28">
                  <c:v>2055</c:v>
                </c:pt>
                <c:pt idx="29">
                  <c:v>2056</c:v>
                </c:pt>
              </c:strCache>
            </c:strRef>
          </c:cat>
          <c:val>
            <c:numRef>
              <c:f>Zinseszinsrechner!$G$24:$G$53</c:f>
              <c:numCache>
                <c:formatCode>#,##0.00" €"</c:formatCode>
                <c:ptCount val="30"/>
                <c:pt idx="0">
                  <c:v>13581.3328517213</c:v>
                </c:pt>
                <c:pt idx="1">
                  <c:v>17345.8934890829</c:v>
                </c:pt>
                <c:pt idx="2">
                  <c:v>21303.0561933427</c:v>
                </c:pt>
                <c:pt idx="3">
                  <c:v>25462.6748517793</c:v>
                </c:pt>
                <c:pt idx="4">
                  <c:v>29835.1074952458</c:v>
                </c:pt>
                <c:pt idx="5">
                  <c:v>34431.2420911121</c:v>
                </c:pt>
                <c:pt idx="6">
                  <c:v>39262.5236558228</c:v>
                </c:pt>
                <c:pt idx="7">
                  <c:v>44340.9827545851</c:v>
                </c:pt>
                <c:pt idx="8">
                  <c:v>49679.2654591548</c:v>
                </c:pt>
                <c:pt idx="9">
                  <c:v>55290.6648383196</c:v>
                </c:pt>
                <c:pt idx="10">
                  <c:v>61189.1540594948</c:v>
                </c:pt>
                <c:pt idx="11">
                  <c:v>67389.4211838603</c:v>
                </c:pt>
                <c:pt idx="12">
                  <c:v>73906.905741682</c:v>
                </c:pt>
                <c:pt idx="13">
                  <c:v>80757.8371788968</c:v>
                </c:pt>
                <c:pt idx="14">
                  <c:v>87959.2752706971</c:v>
                </c:pt>
                <c:pt idx="15">
                  <c:v>95529.1526027517</c:v>
                </c:pt>
                <c:pt idx="16">
                  <c:v>103486.319225846</c:v>
                </c:pt>
                <c:pt idx="17">
                  <c:v>111850.589595139</c:v>
                </c:pt>
                <c:pt idx="18">
                  <c:v>120642.791910921</c:v>
                </c:pt>
                <c:pt idx="19">
                  <c:v>129884.819983739</c:v>
                </c:pt>
                <c:pt idx="20">
                  <c:v>139599.687753038</c:v>
                </c:pt>
                <c:pt idx="21">
                  <c:v>149811.586595085</c:v>
                </c:pt>
                <c:pt idx="22">
                  <c:v>160545.945562867</c:v>
                </c:pt>
                <c:pt idx="23">
                  <c:v>171829.494707985</c:v>
                </c:pt>
                <c:pt idx="24">
                  <c:v>183690.331642209</c:v>
                </c:pt>
                <c:pt idx="25">
                  <c:v>196157.991504453</c:v>
                </c:pt>
                <c:pt idx="26">
                  <c:v>209263.520507394</c:v>
                </c:pt>
                <c:pt idx="27">
                  <c:v>223039.553246869</c:v>
                </c:pt>
                <c:pt idx="28">
                  <c:v>237520.393966576</c:v>
                </c:pt>
                <c:pt idx="29">
                  <c:v>252742.101980427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"Eingezahltes Kapital"</c:f>
              <c:strCache>
                <c:ptCount val="1"/>
                <c:pt idx="0">
                  <c:v>Eingezahltes Kapital</c:v>
                </c:pt>
              </c:strCache>
            </c:strRef>
          </c:tx>
          <c:spPr>
            <a:solidFill>
              <a:srgbClr val="14676b"/>
            </a:solidFill>
            <a:ln w="20160">
              <a:solidFill>
                <a:srgbClr val="14676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Zinseszinsrechner!$C$24:$C$53</c:f>
              <c:strCache>
                <c:ptCount val="30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  <c:pt idx="11">
                  <c:v>2038</c:v>
                </c:pt>
                <c:pt idx="12">
                  <c:v>2039</c:v>
                </c:pt>
                <c:pt idx="13">
                  <c:v>2040</c:v>
                </c:pt>
                <c:pt idx="14">
                  <c:v>2041</c:v>
                </c:pt>
                <c:pt idx="15">
                  <c:v>2042</c:v>
                </c:pt>
                <c:pt idx="16">
                  <c:v>2043</c:v>
                </c:pt>
                <c:pt idx="17">
                  <c:v>2044</c:v>
                </c:pt>
                <c:pt idx="18">
                  <c:v>2045</c:v>
                </c:pt>
                <c:pt idx="19">
                  <c:v>2046</c:v>
                </c:pt>
                <c:pt idx="20">
                  <c:v>2047</c:v>
                </c:pt>
                <c:pt idx="21">
                  <c:v>2048</c:v>
                </c:pt>
                <c:pt idx="22">
                  <c:v>2049</c:v>
                </c:pt>
                <c:pt idx="23">
                  <c:v>2050</c:v>
                </c:pt>
                <c:pt idx="24">
                  <c:v>2051</c:v>
                </c:pt>
                <c:pt idx="25">
                  <c:v>2052</c:v>
                </c:pt>
                <c:pt idx="26">
                  <c:v>2053</c:v>
                </c:pt>
                <c:pt idx="27">
                  <c:v>2054</c:v>
                </c:pt>
                <c:pt idx="28">
                  <c:v>2055</c:v>
                </c:pt>
                <c:pt idx="29">
                  <c:v>2056</c:v>
                </c:pt>
              </c:strCache>
            </c:strRef>
          </c:cat>
          <c:val>
            <c:numRef>
              <c:f>Zinseszinsrechner!$H$24:$H$53</c:f>
              <c:numCache>
                <c:formatCode>#,##0.00" €"</c:formatCode>
                <c:ptCount val="30"/>
                <c:pt idx="0">
                  <c:v>13000</c:v>
                </c:pt>
                <c:pt idx="1">
                  <c:v>16000</c:v>
                </c:pt>
                <c:pt idx="2">
                  <c:v>19000</c:v>
                </c:pt>
                <c:pt idx="3">
                  <c:v>22000</c:v>
                </c:pt>
                <c:pt idx="4">
                  <c:v>25000</c:v>
                </c:pt>
                <c:pt idx="5">
                  <c:v>28000</c:v>
                </c:pt>
                <c:pt idx="6">
                  <c:v>31000</c:v>
                </c:pt>
                <c:pt idx="7">
                  <c:v>34000</c:v>
                </c:pt>
                <c:pt idx="8">
                  <c:v>37000</c:v>
                </c:pt>
                <c:pt idx="9">
                  <c:v>40000</c:v>
                </c:pt>
                <c:pt idx="10">
                  <c:v>43000</c:v>
                </c:pt>
                <c:pt idx="11">
                  <c:v>46000</c:v>
                </c:pt>
                <c:pt idx="12">
                  <c:v>49000</c:v>
                </c:pt>
                <c:pt idx="13">
                  <c:v>52000</c:v>
                </c:pt>
                <c:pt idx="14">
                  <c:v>55000</c:v>
                </c:pt>
                <c:pt idx="15">
                  <c:v>58000</c:v>
                </c:pt>
                <c:pt idx="16">
                  <c:v>61000</c:v>
                </c:pt>
                <c:pt idx="17">
                  <c:v>64000</c:v>
                </c:pt>
                <c:pt idx="18">
                  <c:v>67000</c:v>
                </c:pt>
                <c:pt idx="19">
                  <c:v>70000</c:v>
                </c:pt>
                <c:pt idx="20">
                  <c:v>73000</c:v>
                </c:pt>
                <c:pt idx="21">
                  <c:v>76000</c:v>
                </c:pt>
                <c:pt idx="22">
                  <c:v>79000</c:v>
                </c:pt>
                <c:pt idx="23">
                  <c:v>82000</c:v>
                </c:pt>
                <c:pt idx="24">
                  <c:v>85000</c:v>
                </c:pt>
                <c:pt idx="25">
                  <c:v>88000</c:v>
                </c:pt>
                <c:pt idx="26">
                  <c:v>91000</c:v>
                </c:pt>
                <c:pt idx="27">
                  <c:v>94000</c:v>
                </c:pt>
                <c:pt idx="28">
                  <c:v>97000</c:v>
                </c:pt>
                <c:pt idx="29">
                  <c:v>100000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89022176"/>
        <c:axId val="18540319"/>
      </c:lineChart>
      <c:catAx>
        <c:axId val="8902217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Jahr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8540319"/>
        <c:crosses val="autoZero"/>
        <c:auto val="1"/>
        <c:lblAlgn val="ctr"/>
        <c:lblOffset val="100"/>
        <c:noMultiLvlLbl val="0"/>
      </c:catAx>
      <c:valAx>
        <c:axId val="1854031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Kapital (€)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02217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58</xdr:row>
      <xdr:rowOff>0</xdr:rowOff>
    </xdr:from>
    <xdr:to>
      <xdr:col>9</xdr:col>
      <xdr:colOff>604080</xdr:colOff>
      <xdr:row>75</xdr:row>
      <xdr:rowOff>181080</xdr:rowOff>
    </xdr:to>
    <xdr:graphicFrame>
      <xdr:nvGraphicFramePr>
        <xdr:cNvPr id="0" name="Chart 1"/>
        <xdr:cNvGraphicFramePr/>
      </xdr:nvGraphicFramePr>
      <xdr:xfrm>
        <a:off x="176400" y="11306160"/>
        <a:ext cx="8639640" cy="34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5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1"/>
    <col collapsed="false" customWidth="true" hidden="false" outlineLevel="0" max="3" min="3" style="0" width="13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7" min="6" style="0" width="15"/>
    <col collapsed="false" customWidth="true" hidden="false" outlineLevel="0" max="9" min="8" style="0" width="16"/>
  </cols>
  <sheetData>
    <row r="1" customFormat="false" ht="6" hidden="false" customHeight="true" outlineLevel="0" collapsed="false"/>
    <row r="2" customFormat="false" ht="31.5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</row>
    <row r="3" customFormat="false" ht="18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</row>
    <row r="4" customFormat="false" ht="6" hidden="false" customHeight="true" outlineLevel="0" collapsed="false"/>
    <row r="5" customFormat="false" ht="33.75" hidden="false" customHeight="true" outlineLevel="0" collapsed="false">
      <c r="B5" s="3" t="s">
        <v>2</v>
      </c>
      <c r="C5" s="3"/>
      <c r="D5" s="3"/>
      <c r="E5" s="3"/>
      <c r="F5" s="3"/>
      <c r="G5" s="3"/>
      <c r="H5" s="3"/>
      <c r="I5" s="3"/>
    </row>
    <row r="6" customFormat="false" ht="6" hidden="false" customHeight="true" outlineLevel="0" collapsed="false"/>
    <row r="7" customFormat="false" ht="15" hidden="false" customHeight="false" outlineLevel="0" collapsed="false">
      <c r="B7" s="4" t="s">
        <v>3</v>
      </c>
      <c r="C7" s="4"/>
      <c r="D7" s="4"/>
      <c r="F7" s="4" t="s">
        <v>4</v>
      </c>
      <c r="G7" s="4"/>
      <c r="H7" s="4"/>
      <c r="I7" s="4"/>
    </row>
    <row r="8" customFormat="false" ht="25.5" hidden="false" customHeight="true" outlineLevel="0" collapsed="false">
      <c r="B8" s="5" t="s">
        <v>5</v>
      </c>
      <c r="C8" s="5"/>
      <c r="D8" s="6" t="n">
        <v>10000</v>
      </c>
      <c r="F8" s="7" t="str">
        <f aca="false">"Gesamtvermögen nach "&amp;$D$12&amp;" Jahren"</f>
        <v>Gesamtvermögen nach 20 Jahren</v>
      </c>
      <c r="G8" s="7"/>
      <c r="H8" s="8" t="n">
        <f aca="false">IFERROR(INDEX($G$24:$G$53,MATCH($D$12,$B$24:$B$53,0)),"")</f>
        <v>129884.819983739</v>
      </c>
      <c r="I8" s="8"/>
    </row>
    <row r="9" customFormat="false" ht="15" hidden="false" customHeight="false" outlineLevel="0" collapsed="false">
      <c r="B9" s="5" t="s">
        <v>6</v>
      </c>
      <c r="C9" s="5"/>
      <c r="D9" s="6" t="n">
        <v>250</v>
      </c>
      <c r="F9" s="5" t="s">
        <v>7</v>
      </c>
      <c r="G9" s="5"/>
      <c r="H9" s="9" t="n">
        <f aca="false">$D$8+$D$9*$D$10*$D$12</f>
        <v>70000</v>
      </c>
      <c r="I9" s="9"/>
    </row>
    <row r="10" customFormat="false" ht="15" hidden="false" customHeight="false" outlineLevel="0" collapsed="false">
      <c r="B10" s="5" t="s">
        <v>8</v>
      </c>
      <c r="C10" s="5"/>
      <c r="D10" s="10" t="n">
        <v>12</v>
      </c>
      <c r="F10" s="5" t="s">
        <v>9</v>
      </c>
      <c r="G10" s="5"/>
      <c r="H10" s="9" t="n">
        <f aca="false">H8-H9</f>
        <v>59884.819983739</v>
      </c>
      <c r="I10" s="9"/>
    </row>
    <row r="11" customFormat="false" ht="15" hidden="false" customHeight="false" outlineLevel="0" collapsed="false">
      <c r="B11" s="5" t="s">
        <v>10</v>
      </c>
      <c r="C11" s="5"/>
      <c r="D11" s="11" t="n">
        <v>0.05</v>
      </c>
      <c r="F11" s="5" t="s">
        <v>11</v>
      </c>
      <c r="G11" s="5"/>
      <c r="H11" s="12" t="n">
        <f aca="false">IFERROR(H10/H8,0)</f>
        <v>0.461060961482923</v>
      </c>
      <c r="I11" s="12"/>
    </row>
    <row r="12" customFormat="false" ht="15" hidden="false" customHeight="false" outlineLevel="0" collapsed="false">
      <c r="B12" s="5" t="s">
        <v>12</v>
      </c>
      <c r="C12" s="5"/>
      <c r="D12" s="10" t="n">
        <v>20</v>
      </c>
      <c r="F12" s="5" t="s">
        <v>13</v>
      </c>
      <c r="G12" s="5"/>
      <c r="H12" s="13" t="n">
        <f aca="false">IFERROR(H8/H9,0)</f>
        <v>1.85549742833913</v>
      </c>
      <c r="I12" s="13"/>
    </row>
    <row r="13" customFormat="false" ht="15" hidden="false" customHeight="false" outlineLevel="0" collapsed="false">
      <c r="B13" s="5" t="s">
        <v>14</v>
      </c>
      <c r="C13" s="5"/>
      <c r="D13" s="10" t="n">
        <v>2027</v>
      </c>
      <c r="F13" s="5" t="s">
        <v>15</v>
      </c>
      <c r="G13" s="5"/>
      <c r="H13" s="9" t="n">
        <f aca="false">IFERROR(H10/$D$12,0)</f>
        <v>2994.24099918695</v>
      </c>
      <c r="I13" s="9"/>
    </row>
    <row r="14" customFormat="false" ht="6" hidden="false" customHeight="true" outlineLevel="0" collapsed="false"/>
    <row r="15" customFormat="false" ht="15" hidden="false" customHeight="false" outlineLevel="0" collapsed="false">
      <c r="B15" s="4" t="s">
        <v>16</v>
      </c>
      <c r="C15" s="4"/>
      <c r="D15" s="4"/>
      <c r="E15" s="4"/>
      <c r="F15" s="4"/>
      <c r="G15" s="4"/>
      <c r="H15" s="4"/>
      <c r="I15" s="4"/>
    </row>
    <row r="16" customFormat="false" ht="15" hidden="false" customHeight="false" outlineLevel="0" collapsed="false">
      <c r="B16" s="14" t="s">
        <v>17</v>
      </c>
      <c r="C16" s="15" t="s">
        <v>10</v>
      </c>
      <c r="D16" s="15" t="s">
        <v>18</v>
      </c>
      <c r="E16" s="15"/>
      <c r="F16" s="15" t="s">
        <v>19</v>
      </c>
      <c r="G16" s="15"/>
      <c r="H16" s="15" t="s">
        <v>20</v>
      </c>
      <c r="I16" s="15"/>
    </row>
    <row r="17" customFormat="false" ht="15" hidden="false" customHeight="false" outlineLevel="0" collapsed="false">
      <c r="B17" s="16" t="s">
        <v>21</v>
      </c>
      <c r="C17" s="17" t="n">
        <v>0.02</v>
      </c>
      <c r="D17" s="18" t="n">
        <f aca="false">IF($C17=0,$D$8+$D$9*$D$10*$D$12,$D$8*(1+$C17/$D$10)^($D$10*$D$12)+$D$9*(((1+$C17/$D$10)^($D$10*$D$12)-1)/($C17/$D$10)))</f>
        <v>88612.4891625799</v>
      </c>
      <c r="E17" s="18"/>
      <c r="F17" s="18" t="n">
        <f aca="false">$D$8+$D$9*$D$10*$D$12</f>
        <v>70000</v>
      </c>
      <c r="G17" s="18"/>
      <c r="H17" s="19" t="n">
        <f aca="false">D17-F17</f>
        <v>18612.4891625799</v>
      </c>
      <c r="I17" s="19"/>
    </row>
    <row r="18" customFormat="false" ht="15" hidden="false" customHeight="false" outlineLevel="0" collapsed="false">
      <c r="B18" s="20" t="s">
        <v>22</v>
      </c>
      <c r="C18" s="21" t="n">
        <f aca="false">$D$11</f>
        <v>0.05</v>
      </c>
      <c r="D18" s="22" t="n">
        <f aca="false">IF($C18=0,$D$8+$D$9*$D$10*$D$12,$D$8*(1+$C18/$D$10)^($D$10*$D$12)+$D$9*(((1+$C18/$D$10)^($D$10*$D$12)-1)/($C18/$D$10)))</f>
        <v>129884.819983739</v>
      </c>
      <c r="E18" s="22"/>
      <c r="F18" s="23" t="n">
        <f aca="false">$D$8+$D$9*$D$10*$D$12</f>
        <v>70000</v>
      </c>
      <c r="G18" s="23"/>
      <c r="H18" s="24" t="n">
        <f aca="false">D18-F18</f>
        <v>59884.8199837392</v>
      </c>
      <c r="I18" s="24"/>
    </row>
    <row r="19" customFormat="false" ht="15" hidden="false" customHeight="false" outlineLevel="0" collapsed="false">
      <c r="B19" s="16" t="s">
        <v>23</v>
      </c>
      <c r="C19" s="17" t="n">
        <v>0.08</v>
      </c>
      <c r="D19" s="18" t="n">
        <f aca="false">IF($C19=0,$D$8+$D$9*$D$10*$D$12,$D$8*(1+$C19/$D$10)^($D$10*$D$12)+$D$9*(((1+$C19/$D$10)^($D$10*$D$12)-1)/($C19/$D$10)))</f>
        <v>196523.131613461</v>
      </c>
      <c r="E19" s="18"/>
      <c r="F19" s="18" t="n">
        <f aca="false">$D$8+$D$9*$D$10*$D$12</f>
        <v>70000</v>
      </c>
      <c r="G19" s="18"/>
      <c r="H19" s="19" t="n">
        <f aca="false">D19-F19</f>
        <v>126523.131613461</v>
      </c>
      <c r="I19" s="19"/>
    </row>
    <row r="20" customFormat="false" ht="6" hidden="false" customHeight="true" outlineLevel="0" collapsed="false"/>
    <row r="21" customFormat="false" ht="15" hidden="false" customHeight="false" outlineLevel="0" collapsed="false">
      <c r="B21" s="4" t="s">
        <v>24</v>
      </c>
      <c r="C21" s="4"/>
      <c r="D21" s="4"/>
      <c r="E21" s="4"/>
      <c r="F21" s="4"/>
      <c r="G21" s="4"/>
      <c r="H21" s="4"/>
      <c r="I21" s="4"/>
    </row>
    <row r="22" customFormat="false" ht="25.5" hidden="false" customHeight="true" outlineLevel="0" collapsed="false">
      <c r="B22" s="25" t="str">
        <f aca="false">"Annahme: gleichbleibende Sparrate und Zinssatz. Das Ergebnisfeld oben zeigt den Stand nach Ihrem Anlagehorizont von "&amp;$D$12&amp;" Jahren."</f>
        <v>Annahme: gleichbleibende Sparrate und Zinssatz. Das Ergebnisfeld oben zeigt den Stand nach Ihrem Anlagehorizont von 20 Jahren.</v>
      </c>
      <c r="C22" s="25"/>
      <c r="D22" s="25"/>
      <c r="E22" s="25"/>
      <c r="F22" s="25"/>
      <c r="G22" s="25"/>
      <c r="H22" s="25"/>
      <c r="I22" s="25"/>
    </row>
    <row r="23" customFormat="false" ht="30" hidden="false" customHeight="true" outlineLevel="0" collapsed="false">
      <c r="B23" s="26" t="s">
        <v>25</v>
      </c>
      <c r="C23" s="26" t="s">
        <v>26</v>
      </c>
      <c r="D23" s="26" t="s">
        <v>27</v>
      </c>
      <c r="E23" s="26" t="s">
        <v>28</v>
      </c>
      <c r="F23" s="26" t="s">
        <v>20</v>
      </c>
      <c r="G23" s="26" t="s">
        <v>29</v>
      </c>
      <c r="H23" s="26" t="s">
        <v>30</v>
      </c>
      <c r="I23" s="26" t="s">
        <v>31</v>
      </c>
    </row>
    <row r="24" customFormat="false" ht="15" hidden="false" customHeight="false" outlineLevel="0" collapsed="false">
      <c r="B24" s="27" t="n">
        <v>1</v>
      </c>
      <c r="C24" s="27" t="n">
        <f aca="false">$D$13</f>
        <v>2027</v>
      </c>
      <c r="D24" s="28" t="n">
        <f aca="false">$D$8</f>
        <v>10000</v>
      </c>
      <c r="E24" s="28" t="n">
        <f aca="false">$D$9*$D$10</f>
        <v>3000</v>
      </c>
      <c r="F24" s="29" t="n">
        <f aca="false">G24-D24-E24</f>
        <v>581.332851721309</v>
      </c>
      <c r="G24" s="28" t="n">
        <f aca="false">IF($D$11=0,D24+E24,D24*(1+$D$11/$D$10)^$D$10+$D$9*(((1+$D$11/$D$10)^$D$10-1)/($D$11/$D$10)))</f>
        <v>13581.3328517213</v>
      </c>
      <c r="H24" s="28" t="n">
        <f aca="false">$D$8+$D$9*$D$10*B24</f>
        <v>13000</v>
      </c>
      <c r="I24" s="28" t="n">
        <f aca="false">G24-H24</f>
        <v>581.332851721309</v>
      </c>
    </row>
    <row r="25" customFormat="false" ht="15" hidden="false" customHeight="false" outlineLevel="0" collapsed="false">
      <c r="B25" s="30" t="n">
        <v>2</v>
      </c>
      <c r="C25" s="30" t="n">
        <f aca="false">C24+1</f>
        <v>2028</v>
      </c>
      <c r="D25" s="31" t="n">
        <f aca="false">G24</f>
        <v>13581.3328517213</v>
      </c>
      <c r="E25" s="31" t="n">
        <f aca="false">$D$9*$D$10</f>
        <v>3000</v>
      </c>
      <c r="F25" s="32" t="n">
        <f aca="false">G25-D25-E25</f>
        <v>764.56063736157</v>
      </c>
      <c r="G25" s="31" t="n">
        <f aca="false">IF($D$11=0,D25+E25,D25*(1+$D$11/$D$10)^$D$10+$D$9*(((1+$D$11/$D$10)^$D$10-1)/($D$11/$D$10)))</f>
        <v>17345.8934890829</v>
      </c>
      <c r="H25" s="31" t="n">
        <f aca="false">$D$8+$D$9*$D$10*B25</f>
        <v>16000</v>
      </c>
      <c r="I25" s="31" t="n">
        <f aca="false">G25-H25</f>
        <v>1345.89348908288</v>
      </c>
    </row>
    <row r="26" customFormat="false" ht="15" hidden="false" customHeight="false" outlineLevel="0" collapsed="false">
      <c r="B26" s="27" t="n">
        <v>3</v>
      </c>
      <c r="C26" s="27" t="n">
        <f aca="false">C25+1</f>
        <v>2029</v>
      </c>
      <c r="D26" s="28" t="n">
        <f aca="false">G25</f>
        <v>17345.8934890829</v>
      </c>
      <c r="E26" s="28" t="n">
        <f aca="false">$D$9*$D$10</f>
        <v>3000</v>
      </c>
      <c r="F26" s="29" t="n">
        <f aca="false">G26-D26-E26</f>
        <v>957.162704259856</v>
      </c>
      <c r="G26" s="28" t="n">
        <f aca="false">IF($D$11=0,D26+E26,D26*(1+$D$11/$D$10)^$D$10+$D$9*(((1+$D$11/$D$10)^$D$10-1)/($D$11/$D$10)))</f>
        <v>21303.0561933427</v>
      </c>
      <c r="H26" s="28" t="n">
        <f aca="false">$D$8+$D$9*$D$10*B26</f>
        <v>19000</v>
      </c>
      <c r="I26" s="28" t="n">
        <f aca="false">G26-H26</f>
        <v>2303.05619334273</v>
      </c>
    </row>
    <row r="27" customFormat="false" ht="15" hidden="false" customHeight="false" outlineLevel="0" collapsed="false">
      <c r="B27" s="30" t="n">
        <v>4</v>
      </c>
      <c r="C27" s="30" t="n">
        <f aca="false">C26+1</f>
        <v>2030</v>
      </c>
      <c r="D27" s="31" t="n">
        <f aca="false">G26</f>
        <v>21303.0561933427</v>
      </c>
      <c r="E27" s="31" t="n">
        <f aca="false">$D$9*$D$10</f>
        <v>3000</v>
      </c>
      <c r="F27" s="32" t="n">
        <f aca="false">G27-D27-E27</f>
        <v>1159.6186584366</v>
      </c>
      <c r="G27" s="31" t="n">
        <f aca="false">IF($D$11=0,D27+E27,D27*(1+$D$11/$D$10)^$D$10+$D$9*(((1+$D$11/$D$10)^$D$10-1)/($D$11/$D$10)))</f>
        <v>25462.6748517793</v>
      </c>
      <c r="H27" s="31" t="n">
        <f aca="false">$D$8+$D$9*$D$10*B27</f>
        <v>22000</v>
      </c>
      <c r="I27" s="31" t="n">
        <f aca="false">G27-H27</f>
        <v>3462.67485177934</v>
      </c>
    </row>
    <row r="28" customFormat="false" ht="15" hidden="false" customHeight="false" outlineLevel="0" collapsed="false">
      <c r="B28" s="27" t="n">
        <v>5</v>
      </c>
      <c r="C28" s="27" t="n">
        <f aca="false">C27+1</f>
        <v>2031</v>
      </c>
      <c r="D28" s="28" t="n">
        <f aca="false">G27</f>
        <v>25462.6748517793</v>
      </c>
      <c r="E28" s="28" t="n">
        <f aca="false">$D$9*$D$10</f>
        <v>3000</v>
      </c>
      <c r="F28" s="29" t="n">
        <f aca="false">G28-D28-E28</f>
        <v>1372.43264346648</v>
      </c>
      <c r="G28" s="28" t="n">
        <f aca="false">IF($D$11=0,D28+E28,D28*(1+$D$11/$D$10)^$D$10+$D$9*(((1+$D$11/$D$10)^$D$10-1)/($D$11/$D$10)))</f>
        <v>29835.1074952458</v>
      </c>
      <c r="H28" s="28" t="n">
        <f aca="false">$D$8+$D$9*$D$10*B28</f>
        <v>25000</v>
      </c>
      <c r="I28" s="28" t="n">
        <f aca="false">G28-H28</f>
        <v>4835.10749524582</v>
      </c>
    </row>
    <row r="29" customFormat="false" ht="15" hidden="false" customHeight="false" outlineLevel="0" collapsed="false">
      <c r="B29" s="30" t="n">
        <v>6</v>
      </c>
      <c r="C29" s="30" t="n">
        <f aca="false">C28+1</f>
        <v>2032</v>
      </c>
      <c r="D29" s="31" t="n">
        <f aca="false">G28</f>
        <v>29835.1074952458</v>
      </c>
      <c r="E29" s="31" t="n">
        <f aca="false">$D$9*$D$10</f>
        <v>3000</v>
      </c>
      <c r="F29" s="32" t="n">
        <f aca="false">G29-D29-E29</f>
        <v>1596.13459586627</v>
      </c>
      <c r="G29" s="31" t="n">
        <f aca="false">IF($D$11=0,D29+E29,D29*(1+$D$11/$D$10)^$D$10+$D$9*(((1+$D$11/$D$10)^$D$10-1)/($D$11/$D$10)))</f>
        <v>34431.2420911121</v>
      </c>
      <c r="H29" s="31" t="n">
        <f aca="false">$D$8+$D$9*$D$10*B29</f>
        <v>28000</v>
      </c>
      <c r="I29" s="31" t="n">
        <f aca="false">G29-H29</f>
        <v>6431.24209111209</v>
      </c>
    </row>
    <row r="30" customFormat="false" ht="15" hidden="false" customHeight="false" outlineLevel="0" collapsed="false">
      <c r="B30" s="27" t="n">
        <v>7</v>
      </c>
      <c r="C30" s="27" t="n">
        <f aca="false">C29+1</f>
        <v>2033</v>
      </c>
      <c r="D30" s="28" t="n">
        <f aca="false">G29</f>
        <v>34431.2420911121</v>
      </c>
      <c r="E30" s="28" t="n">
        <f aca="false">$D$9*$D$10</f>
        <v>3000</v>
      </c>
      <c r="F30" s="29" t="n">
        <f aca="false">G30-D30-E30</f>
        <v>1831.28156471068</v>
      </c>
      <c r="G30" s="28" t="n">
        <f aca="false">IF($D$11=0,D30+E30,D30*(1+$D$11/$D$10)^$D$10+$D$9*(((1+$D$11/$D$10)^$D$10-1)/($D$11/$D$10)))</f>
        <v>39262.5236558228</v>
      </c>
      <c r="H30" s="28" t="n">
        <f aca="false">$D$8+$D$9*$D$10*B30</f>
        <v>31000</v>
      </c>
      <c r="I30" s="28" t="n">
        <f aca="false">G30-H30</f>
        <v>8262.52365582277</v>
      </c>
    </row>
    <row r="31" customFormat="false" ht="15" hidden="false" customHeight="false" outlineLevel="0" collapsed="false">
      <c r="B31" s="30" t="n">
        <v>8</v>
      </c>
      <c r="C31" s="30" t="n">
        <f aca="false">C30+1</f>
        <v>2034</v>
      </c>
      <c r="D31" s="31" t="n">
        <f aca="false">G30</f>
        <v>39262.5236558228</v>
      </c>
      <c r="E31" s="31" t="n">
        <f aca="false">$D$9*$D$10</f>
        <v>3000</v>
      </c>
      <c r="F31" s="32" t="n">
        <f aca="false">G31-D31-E31</f>
        <v>2078.45909876231</v>
      </c>
      <c r="G31" s="31" t="n">
        <f aca="false">IF($D$11=0,D31+E31,D31*(1+$D$11/$D$10)^$D$10+$D$9*(((1+$D$11/$D$10)^$D$10-1)/($D$11/$D$10)))</f>
        <v>44340.9827545851</v>
      </c>
      <c r="H31" s="31" t="n">
        <f aca="false">$D$8+$D$9*$D$10*B31</f>
        <v>34000</v>
      </c>
      <c r="I31" s="31" t="n">
        <f aca="false">G31-H31</f>
        <v>10340.9827545851</v>
      </c>
    </row>
    <row r="32" customFormat="false" ht="15" hidden="false" customHeight="false" outlineLevel="0" collapsed="false">
      <c r="B32" s="27" t="n">
        <v>9</v>
      </c>
      <c r="C32" s="27" t="n">
        <f aca="false">C31+1</f>
        <v>2035</v>
      </c>
      <c r="D32" s="28" t="n">
        <f aca="false">G31</f>
        <v>44340.9827545851</v>
      </c>
      <c r="E32" s="28" t="n">
        <f aca="false">$D$9*$D$10</f>
        <v>3000</v>
      </c>
      <c r="F32" s="29" t="n">
        <f aca="false">G32-D32-E32</f>
        <v>2338.28270456974</v>
      </c>
      <c r="G32" s="28" t="n">
        <f aca="false">IF($D$11=0,D32+E32,D32*(1+$D$11/$D$10)^$D$10+$D$9*(((1+$D$11/$D$10)^$D$10-1)/($D$11/$D$10)))</f>
        <v>49679.2654591548</v>
      </c>
      <c r="H32" s="28" t="n">
        <f aca="false">$D$8+$D$9*$D$10*B32</f>
        <v>37000</v>
      </c>
      <c r="I32" s="28" t="n">
        <f aca="false">G32-H32</f>
        <v>12679.2654591548</v>
      </c>
    </row>
    <row r="33" customFormat="false" ht="15" hidden="false" customHeight="false" outlineLevel="0" collapsed="false">
      <c r="B33" s="30" t="n">
        <v>10</v>
      </c>
      <c r="C33" s="30" t="n">
        <f aca="false">C32+1</f>
        <v>2036</v>
      </c>
      <c r="D33" s="31" t="n">
        <f aca="false">G32</f>
        <v>49679.2654591548</v>
      </c>
      <c r="E33" s="31" t="n">
        <f aca="false">$D$9*$D$10</f>
        <v>3000</v>
      </c>
      <c r="F33" s="32" t="n">
        <f aca="false">G33-D33-E33</f>
        <v>2611.39937916477</v>
      </c>
      <c r="G33" s="31" t="n">
        <f aca="false">IF($D$11=0,D33+E33,D33*(1+$D$11/$D$10)^$D$10+$D$9*(((1+$D$11/$D$10)^$D$10-1)/($D$11/$D$10)))</f>
        <v>55290.6648383196</v>
      </c>
      <c r="H33" s="31" t="n">
        <f aca="false">$D$8+$D$9*$D$10*B33</f>
        <v>40000</v>
      </c>
      <c r="I33" s="31" t="n">
        <f aca="false">G33-H33</f>
        <v>15290.6648383196</v>
      </c>
    </row>
    <row r="34" customFormat="false" ht="15" hidden="false" customHeight="false" outlineLevel="0" collapsed="false">
      <c r="B34" s="27" t="n">
        <v>11</v>
      </c>
      <c r="C34" s="27" t="n">
        <f aca="false">C33+1</f>
        <v>2037</v>
      </c>
      <c r="D34" s="28" t="n">
        <f aca="false">G33</f>
        <v>55290.6648383196</v>
      </c>
      <c r="E34" s="28" t="n">
        <f aca="false">$D$9*$D$10</f>
        <v>3000</v>
      </c>
      <c r="F34" s="29" t="n">
        <f aca="false">G34-D34-E34</f>
        <v>2898.48922117521</v>
      </c>
      <c r="G34" s="28" t="n">
        <f aca="false">IF($D$11=0,D34+E34,D34*(1+$D$11/$D$10)^$D$10+$D$9*(((1+$D$11/$D$10)^$D$10-1)/($D$11/$D$10)))</f>
        <v>61189.1540594948</v>
      </c>
      <c r="H34" s="28" t="n">
        <f aca="false">$D$8+$D$9*$D$10*B34</f>
        <v>43000</v>
      </c>
      <c r="I34" s="28" t="n">
        <f aca="false">G34-H34</f>
        <v>18189.1540594948</v>
      </c>
    </row>
    <row r="35" customFormat="false" ht="15" hidden="false" customHeight="false" outlineLevel="0" collapsed="false">
      <c r="B35" s="30" t="n">
        <v>12</v>
      </c>
      <c r="C35" s="30" t="n">
        <f aca="false">C34+1</f>
        <v>2038</v>
      </c>
      <c r="D35" s="31" t="n">
        <f aca="false">G34</f>
        <v>61189.1540594948</v>
      </c>
      <c r="E35" s="31" t="n">
        <f aca="false">$D$9*$D$10</f>
        <v>3000</v>
      </c>
      <c r="F35" s="32" t="n">
        <f aca="false">G35-D35-E35</f>
        <v>3200.26712436547</v>
      </c>
      <c r="G35" s="31" t="n">
        <f aca="false">IF($D$11=0,D35+E35,D35*(1+$D$11/$D$10)^$D$10+$D$9*(((1+$D$11/$D$10)^$D$10-1)/($D$11/$D$10)))</f>
        <v>67389.4211838603</v>
      </c>
      <c r="H35" s="31" t="n">
        <f aca="false">$D$8+$D$9*$D$10*B35</f>
        <v>46000</v>
      </c>
      <c r="I35" s="31" t="n">
        <f aca="false">G35-H35</f>
        <v>21389.4211838603</v>
      </c>
    </row>
    <row r="36" customFormat="false" ht="15" hidden="false" customHeight="false" outlineLevel="0" collapsed="false">
      <c r="B36" s="27" t="n">
        <v>13</v>
      </c>
      <c r="C36" s="27" t="n">
        <f aca="false">C35+1</f>
        <v>2039</v>
      </c>
      <c r="D36" s="28" t="n">
        <f aca="false">G35</f>
        <v>67389.4211838603</v>
      </c>
      <c r="E36" s="28" t="n">
        <f aca="false">$D$9*$D$10</f>
        <v>3000</v>
      </c>
      <c r="F36" s="29" t="n">
        <f aca="false">G36-D36-E36</f>
        <v>3517.48455782172</v>
      </c>
      <c r="G36" s="28" t="n">
        <f aca="false">IF($D$11=0,D36+E36,D36*(1+$D$11/$D$10)^$D$10+$D$9*(((1+$D$11/$D$10)^$D$10-1)/($D$11/$D$10)))</f>
        <v>73906.905741682</v>
      </c>
      <c r="H36" s="28" t="n">
        <f aca="false">$D$8+$D$9*$D$10*B36</f>
        <v>49000</v>
      </c>
      <c r="I36" s="28" t="n">
        <f aca="false">G36-H36</f>
        <v>24906.905741682</v>
      </c>
    </row>
    <row r="37" customFormat="false" ht="15" hidden="false" customHeight="false" outlineLevel="0" collapsed="false">
      <c r="B37" s="30" t="n">
        <v>14</v>
      </c>
      <c r="C37" s="30" t="n">
        <f aca="false">C36+1</f>
        <v>2040</v>
      </c>
      <c r="D37" s="31" t="n">
        <f aca="false">G36</f>
        <v>73906.905741682</v>
      </c>
      <c r="E37" s="31" t="n">
        <f aca="false">$D$9*$D$10</f>
        <v>3000</v>
      </c>
      <c r="F37" s="32" t="n">
        <f aca="false">G37-D37-E37</f>
        <v>3850.93143721476</v>
      </c>
      <c r="G37" s="31" t="n">
        <f aca="false">IF($D$11=0,D37+E37,D37*(1+$D$11/$D$10)^$D$10+$D$9*(((1+$D$11/$D$10)^$D$10-1)/($D$11/$D$10)))</f>
        <v>80757.8371788968</v>
      </c>
      <c r="H37" s="31" t="n">
        <f aca="false">$D$8+$D$9*$D$10*B37</f>
        <v>52000</v>
      </c>
      <c r="I37" s="31" t="n">
        <f aca="false">G37-H37</f>
        <v>28757.8371788968</v>
      </c>
    </row>
    <row r="38" customFormat="false" ht="15" hidden="false" customHeight="false" outlineLevel="0" collapsed="false">
      <c r="B38" s="27" t="n">
        <v>15</v>
      </c>
      <c r="C38" s="27" t="n">
        <f aca="false">C37+1</f>
        <v>2041</v>
      </c>
      <c r="D38" s="28" t="n">
        <f aca="false">G37</f>
        <v>80757.8371788968</v>
      </c>
      <c r="E38" s="28" t="n">
        <f aca="false">$D$9*$D$10</f>
        <v>3000</v>
      </c>
      <c r="F38" s="29" t="n">
        <f aca="false">G38-D38-E38</f>
        <v>4201.4380918003</v>
      </c>
      <c r="G38" s="28" t="n">
        <f aca="false">IF($D$11=0,D38+E38,D38*(1+$D$11/$D$10)^$D$10+$D$9*(((1+$D$11/$D$10)^$D$10-1)/($D$11/$D$10)))</f>
        <v>87959.2752706971</v>
      </c>
      <c r="H38" s="28" t="n">
        <f aca="false">$D$8+$D$9*$D$10*B38</f>
        <v>55000</v>
      </c>
      <c r="I38" s="28" t="n">
        <f aca="false">G38-H38</f>
        <v>32959.2752706971</v>
      </c>
    </row>
    <row r="39" customFormat="false" ht="15" hidden="false" customHeight="false" outlineLevel="0" collapsed="false">
      <c r="B39" s="30" t="n">
        <v>16</v>
      </c>
      <c r="C39" s="30" t="n">
        <f aca="false">C38+1</f>
        <v>2042</v>
      </c>
      <c r="D39" s="31" t="n">
        <f aca="false">G38</f>
        <v>87959.2752706971</v>
      </c>
      <c r="E39" s="31" t="n">
        <f aca="false">$D$9*$D$10</f>
        <v>3000</v>
      </c>
      <c r="F39" s="32" t="n">
        <f aca="false">G39-D39-E39</f>
        <v>4569.87733205462</v>
      </c>
      <c r="G39" s="31" t="n">
        <f aca="false">IF($D$11=0,D39+E39,D39*(1+$D$11/$D$10)^$D$10+$D$9*(((1+$D$11/$D$10)^$D$10-1)/($D$11/$D$10)))</f>
        <v>95529.1526027517</v>
      </c>
      <c r="H39" s="31" t="n">
        <f aca="false">$D$8+$D$9*$D$10*B39</f>
        <v>58000</v>
      </c>
      <c r="I39" s="31" t="n">
        <f aca="false">G39-H39</f>
        <v>37529.1526027517</v>
      </c>
    </row>
    <row r="40" customFormat="false" ht="15" hidden="false" customHeight="false" outlineLevel="0" collapsed="false">
      <c r="B40" s="27" t="n">
        <v>17</v>
      </c>
      <c r="C40" s="27" t="n">
        <f aca="false">C39+1</f>
        <v>2043</v>
      </c>
      <c r="D40" s="28" t="n">
        <f aca="false">G39</f>
        <v>95529.1526027517</v>
      </c>
      <c r="E40" s="28" t="n">
        <f aca="false">$D$9*$D$10</f>
        <v>3000</v>
      </c>
      <c r="F40" s="29" t="n">
        <f aca="false">G40-D40-E40</f>
        <v>4957.16662309444</v>
      </c>
      <c r="G40" s="28" t="n">
        <f aca="false">IF($D$11=0,D40+E40,D40*(1+$D$11/$D$10)^$D$10+$D$9*(((1+$D$11/$D$10)^$D$10-1)/($D$11/$D$10)))</f>
        <v>103486.319225846</v>
      </c>
      <c r="H40" s="28" t="n">
        <f aca="false">$D$8+$D$9*$D$10*B40</f>
        <v>61000</v>
      </c>
      <c r="I40" s="28" t="n">
        <f aca="false">G40-H40</f>
        <v>42486.3192258461</v>
      </c>
    </row>
    <row r="41" customFormat="false" ht="15" hidden="false" customHeight="false" outlineLevel="0" collapsed="false">
      <c r="B41" s="30" t="n">
        <v>18</v>
      </c>
      <c r="C41" s="30" t="n">
        <f aca="false">C40+1</f>
        <v>2044</v>
      </c>
      <c r="D41" s="31" t="n">
        <f aca="false">G40</f>
        <v>103486.319225846</v>
      </c>
      <c r="E41" s="31" t="n">
        <f aca="false">$D$9*$D$10</f>
        <v>3000</v>
      </c>
      <c r="F41" s="32" t="n">
        <f aca="false">G41-D41-E41</f>
        <v>5364.27036929312</v>
      </c>
      <c r="G41" s="31" t="n">
        <f aca="false">IF($D$11=0,D41+E41,D41*(1+$D$11/$D$10)^$D$10+$D$9*(((1+$D$11/$D$10)^$D$10-1)/($D$11/$D$10)))</f>
        <v>111850.589595139</v>
      </c>
      <c r="H41" s="31" t="n">
        <f aca="false">$D$8+$D$9*$D$10*B41</f>
        <v>64000</v>
      </c>
      <c r="I41" s="31" t="n">
        <f aca="false">G41-H41</f>
        <v>47850.5895951392</v>
      </c>
    </row>
    <row r="42" customFormat="false" ht="15" hidden="false" customHeight="false" outlineLevel="0" collapsed="false">
      <c r="B42" s="27" t="n">
        <v>19</v>
      </c>
      <c r="C42" s="27" t="n">
        <f aca="false">C41+1</f>
        <v>2045</v>
      </c>
      <c r="D42" s="28" t="n">
        <f aca="false">G41</f>
        <v>111850.589595139</v>
      </c>
      <c r="E42" s="28" t="n">
        <f aca="false">$D$9*$D$10</f>
        <v>3000</v>
      </c>
      <c r="F42" s="29" t="n">
        <f aca="false">G42-D42-E42</f>
        <v>5792.20231578211</v>
      </c>
      <c r="G42" s="28" t="n">
        <f aca="false">IF($D$11=0,D42+E42,D42*(1+$D$11/$D$10)^$D$10+$D$9*(((1+$D$11/$D$10)^$D$10-1)/($D$11/$D$10)))</f>
        <v>120642.791910921</v>
      </c>
      <c r="H42" s="28" t="n">
        <f aca="false">$D$8+$D$9*$D$10*B42</f>
        <v>67000</v>
      </c>
      <c r="I42" s="28" t="n">
        <f aca="false">G42-H42</f>
        <v>53642.7919109213</v>
      </c>
    </row>
    <row r="43" customFormat="false" ht="15" hidden="false" customHeight="false" outlineLevel="0" collapsed="false">
      <c r="B43" s="30" t="n">
        <v>20</v>
      </c>
      <c r="C43" s="30" t="n">
        <f aca="false">C42+1</f>
        <v>2046</v>
      </c>
      <c r="D43" s="31" t="n">
        <f aca="false">G42</f>
        <v>120642.791910921</v>
      </c>
      <c r="E43" s="31" t="n">
        <f aca="false">$D$9*$D$10</f>
        <v>3000</v>
      </c>
      <c r="F43" s="32" t="n">
        <f aca="false">G43-D43-E43</f>
        <v>6242.02807281769</v>
      </c>
      <c r="G43" s="31" t="n">
        <f aca="false">IF($D$11=0,D43+E43,D43*(1+$D$11/$D$10)^$D$10+$D$9*(((1+$D$11/$D$10)^$D$10-1)/($D$11/$D$10)))</f>
        <v>129884.819983739</v>
      </c>
      <c r="H43" s="31" t="n">
        <f aca="false">$D$8+$D$9*$D$10*B43</f>
        <v>70000</v>
      </c>
      <c r="I43" s="31" t="n">
        <f aca="false">G43-H43</f>
        <v>59884.819983739</v>
      </c>
    </row>
    <row r="44" customFormat="false" ht="15" hidden="false" customHeight="false" outlineLevel="0" collapsed="false">
      <c r="B44" s="27" t="n">
        <v>21</v>
      </c>
      <c r="C44" s="27" t="n">
        <f aca="false">C43+1</f>
        <v>2047</v>
      </c>
      <c r="D44" s="28" t="n">
        <f aca="false">G43</f>
        <v>129884.819983739</v>
      </c>
      <c r="E44" s="28" t="n">
        <f aca="false">$D$9*$D$10</f>
        <v>3000</v>
      </c>
      <c r="F44" s="29" t="n">
        <f aca="false">G44-D44-E44</f>
        <v>6714.86776929931</v>
      </c>
      <c r="G44" s="28" t="n">
        <f aca="false">IF($D$11=0,D44+E44,D44*(1+$D$11/$D$10)^$D$10+$D$9*(((1+$D$11/$D$10)^$D$10-1)/($D$11/$D$10)))</f>
        <v>139599.687753038</v>
      </c>
      <c r="H44" s="28" t="n">
        <f aca="false">$D$8+$D$9*$D$10*B44</f>
        <v>73000</v>
      </c>
      <c r="I44" s="28" t="n">
        <f aca="false">G44-H44</f>
        <v>66599.6877530383</v>
      </c>
    </row>
    <row r="45" customFormat="false" ht="15" hidden="false" customHeight="false" outlineLevel="0" collapsed="false">
      <c r="B45" s="30" t="n">
        <v>22</v>
      </c>
      <c r="C45" s="30" t="n">
        <f aca="false">C44+1</f>
        <v>2048</v>
      </c>
      <c r="D45" s="31" t="n">
        <f aca="false">G44</f>
        <v>139599.687753038</v>
      </c>
      <c r="E45" s="31" t="n">
        <f aca="false">$D$9*$D$10</f>
        <v>3000</v>
      </c>
      <c r="F45" s="32" t="n">
        <f aca="false">G45-D45-E45</f>
        <v>7211.89884204674</v>
      </c>
      <c r="G45" s="31" t="n">
        <f aca="false">IF($D$11=0,D45+E45,D45*(1+$D$11/$D$10)^$D$10+$D$9*(((1+$D$11/$D$10)^$D$10-1)/($D$11/$D$10)))</f>
        <v>149811.586595085</v>
      </c>
      <c r="H45" s="31" t="n">
        <f aca="false">$D$8+$D$9*$D$10*B45</f>
        <v>76000</v>
      </c>
      <c r="I45" s="31" t="n">
        <f aca="false">G45-H45</f>
        <v>73811.5865950851</v>
      </c>
    </row>
    <row r="46" customFormat="false" ht="15" hidden="false" customHeight="false" outlineLevel="0" collapsed="false">
      <c r="B46" s="27" t="n">
        <v>23</v>
      </c>
      <c r="C46" s="27" t="n">
        <f aca="false">C45+1</f>
        <v>2049</v>
      </c>
      <c r="D46" s="28" t="n">
        <f aca="false">G45</f>
        <v>149811.586595085</v>
      </c>
      <c r="E46" s="28" t="n">
        <f aca="false">$D$9*$D$10</f>
        <v>3000</v>
      </c>
      <c r="F46" s="29" t="n">
        <f aca="false">G46-D46-E46</f>
        <v>7734.35896778212</v>
      </c>
      <c r="G46" s="28" t="n">
        <f aca="false">IF($D$11=0,D46+E46,D46*(1+$D$11/$D$10)^$D$10+$D$9*(((1+$D$11/$D$10)^$D$10-1)/($D$11/$D$10)))</f>
        <v>160545.945562867</v>
      </c>
      <c r="H46" s="28" t="n">
        <f aca="false">$D$8+$D$9*$D$10*B46</f>
        <v>79000</v>
      </c>
      <c r="I46" s="28" t="n">
        <f aca="false">G46-H46</f>
        <v>81545.9455628672</v>
      </c>
    </row>
    <row r="47" customFormat="false" ht="15" hidden="false" customHeight="false" outlineLevel="0" collapsed="false">
      <c r="B47" s="30" t="n">
        <v>24</v>
      </c>
      <c r="C47" s="30" t="n">
        <f aca="false">C46+1</f>
        <v>2050</v>
      </c>
      <c r="D47" s="31" t="n">
        <f aca="false">G46</f>
        <v>160545.945562867</v>
      </c>
      <c r="E47" s="31" t="n">
        <f aca="false">$D$9*$D$10</f>
        <v>3000</v>
      </c>
      <c r="F47" s="32" t="n">
        <f aca="false">G47-D47-E47</f>
        <v>8283.54914511766</v>
      </c>
      <c r="G47" s="31" t="n">
        <f aca="false">IF($D$11=0,D47+E47,D47*(1+$D$11/$D$10)^$D$10+$D$9*(((1+$D$11/$D$10)^$D$10-1)/($D$11/$D$10)))</f>
        <v>171829.494707985</v>
      </c>
      <c r="H47" s="31" t="n">
        <f aca="false">$D$8+$D$9*$D$10*B47</f>
        <v>82000</v>
      </c>
      <c r="I47" s="31" t="n">
        <f aca="false">G47-H47</f>
        <v>89829.4947079849</v>
      </c>
    </row>
    <row r="48" customFormat="false" ht="15" hidden="false" customHeight="false" outlineLevel="0" collapsed="false">
      <c r="B48" s="27" t="n">
        <v>25</v>
      </c>
      <c r="C48" s="27" t="n">
        <f aca="false">C47+1</f>
        <v>2051</v>
      </c>
      <c r="D48" s="28" t="n">
        <f aca="false">G47</f>
        <v>171829.494707985</v>
      </c>
      <c r="E48" s="28" t="n">
        <f aca="false">$D$9*$D$10</f>
        <v>3000</v>
      </c>
      <c r="F48" s="29" t="n">
        <f aca="false">G48-D48-E48</f>
        <v>8860.83693422368</v>
      </c>
      <c r="G48" s="28" t="n">
        <f aca="false">IF($D$11=0,D48+E48,D48*(1+$D$11/$D$10)^$D$10+$D$9*(((1+$D$11/$D$10)^$D$10-1)/($D$11/$D$10)))</f>
        <v>183690.331642209</v>
      </c>
      <c r="H48" s="28" t="n">
        <f aca="false">$D$8+$D$9*$D$10*B48</f>
        <v>85000</v>
      </c>
      <c r="I48" s="28" t="n">
        <f aca="false">G48-H48</f>
        <v>98690.3316422085</v>
      </c>
    </row>
    <row r="49" customFormat="false" ht="15" hidden="false" customHeight="false" outlineLevel="0" collapsed="false">
      <c r="B49" s="30" t="n">
        <v>26</v>
      </c>
      <c r="C49" s="30" t="n">
        <f aca="false">C48+1</f>
        <v>2052</v>
      </c>
      <c r="D49" s="31" t="n">
        <f aca="false">G48</f>
        <v>183690.331642209</v>
      </c>
      <c r="E49" s="31" t="n">
        <f aca="false">$D$9*$D$10</f>
        <v>3000</v>
      </c>
      <c r="F49" s="32" t="n">
        <f aca="false">G49-D49-E49</f>
        <v>9467.65986224433</v>
      </c>
      <c r="G49" s="31" t="n">
        <f aca="false">IF($D$11=0,D49+E49,D49*(1+$D$11/$D$10)^$D$10+$D$9*(((1+$D$11/$D$10)^$D$10-1)/($D$11/$D$10)))</f>
        <v>196157.991504453</v>
      </c>
      <c r="H49" s="31" t="n">
        <f aca="false">$D$8+$D$9*$D$10*B49</f>
        <v>88000</v>
      </c>
      <c r="I49" s="31" t="n">
        <f aca="false">G49-H49</f>
        <v>108157.991504453</v>
      </c>
    </row>
    <row r="50" customFormat="false" ht="15" hidden="false" customHeight="false" outlineLevel="0" collapsed="false">
      <c r="B50" s="27" t="n">
        <v>27</v>
      </c>
      <c r="C50" s="27" t="n">
        <f aca="false">C49+1</f>
        <v>2053</v>
      </c>
      <c r="D50" s="28" t="n">
        <f aca="false">G49</f>
        <v>196157.991504453</v>
      </c>
      <c r="E50" s="28" t="n">
        <f aca="false">$D$9*$D$10</f>
        <v>3000</v>
      </c>
      <c r="F50" s="29" t="n">
        <f aca="false">G50-D50-E50</f>
        <v>10105.5290029407</v>
      </c>
      <c r="G50" s="28" t="n">
        <f aca="false">IF($D$11=0,D50+E50,D50*(1+$D$11/$D$10)^$D$10+$D$9*(((1+$D$11/$D$10)^$D$10-1)/($D$11/$D$10)))</f>
        <v>209263.520507394</v>
      </c>
      <c r="H50" s="28" t="n">
        <f aca="false">$D$8+$D$9*$D$10*B50</f>
        <v>91000</v>
      </c>
      <c r="I50" s="28" t="n">
        <f aca="false">G50-H50</f>
        <v>118263.520507394</v>
      </c>
    </row>
    <row r="51" customFormat="false" ht="15" hidden="false" customHeight="false" outlineLevel="0" collapsed="false">
      <c r="B51" s="30" t="n">
        <v>28</v>
      </c>
      <c r="C51" s="30" t="n">
        <f aca="false">C50+1</f>
        <v>2054</v>
      </c>
      <c r="D51" s="31" t="n">
        <f aca="false">G50</f>
        <v>209263.520507394</v>
      </c>
      <c r="E51" s="31" t="n">
        <f aca="false">$D$9*$D$10</f>
        <v>3000</v>
      </c>
      <c r="F51" s="32" t="n">
        <f aca="false">G51-D51-E51</f>
        <v>10776.0327394752</v>
      </c>
      <c r="G51" s="31" t="n">
        <f aca="false">IF($D$11=0,D51+E51,D51*(1+$D$11/$D$10)^$D$10+$D$9*(((1+$D$11/$D$10)^$D$10-1)/($D$11/$D$10)))</f>
        <v>223039.553246869</v>
      </c>
      <c r="H51" s="31" t="n">
        <f aca="false">$D$8+$D$9*$D$10*B51</f>
        <v>94000</v>
      </c>
      <c r="I51" s="31" t="n">
        <f aca="false">G51-H51</f>
        <v>129039.553246869</v>
      </c>
    </row>
    <row r="52" customFormat="false" ht="15" hidden="false" customHeight="false" outlineLevel="0" collapsed="false">
      <c r="B52" s="27" t="n">
        <v>29</v>
      </c>
      <c r="C52" s="27" t="n">
        <f aca="false">C51+1</f>
        <v>2055</v>
      </c>
      <c r="D52" s="28" t="n">
        <f aca="false">G51</f>
        <v>223039.553246869</v>
      </c>
      <c r="E52" s="28" t="n">
        <f aca="false">$D$9*$D$10</f>
        <v>3000</v>
      </c>
      <c r="F52" s="29" t="n">
        <f aca="false">G52-D52-E52</f>
        <v>11480.8407197076</v>
      </c>
      <c r="G52" s="28" t="n">
        <f aca="false">IF($D$11=0,D52+E52,D52*(1+$D$11/$D$10)^$D$10+$D$9*(((1+$D$11/$D$10)^$D$10-1)/($D$11/$D$10)))</f>
        <v>237520.393966576</v>
      </c>
      <c r="H52" s="28" t="n">
        <f aca="false">$D$8+$D$9*$D$10*B52</f>
        <v>97000</v>
      </c>
      <c r="I52" s="28" t="n">
        <f aca="false">G52-H52</f>
        <v>140520.393966576</v>
      </c>
    </row>
    <row r="53" customFormat="false" ht="15" hidden="false" customHeight="false" outlineLevel="0" collapsed="false">
      <c r="B53" s="30" t="n">
        <v>30</v>
      </c>
      <c r="C53" s="30" t="n">
        <f aca="false">C52+1</f>
        <v>2056</v>
      </c>
      <c r="D53" s="31" t="n">
        <f aca="false">G52</f>
        <v>237520.393966576</v>
      </c>
      <c r="E53" s="31" t="n">
        <f aca="false">$D$9*$D$10</f>
        <v>3000</v>
      </c>
      <c r="F53" s="32" t="n">
        <f aca="false">G53-D53-E53</f>
        <v>12221.708013851</v>
      </c>
      <c r="G53" s="31" t="n">
        <f aca="false">IF($D$11=0,D53+E53,D53*(1+$D$11/$D$10)^$D$10+$D$9*(((1+$D$11/$D$10)^$D$10-1)/($D$11/$D$10)))</f>
        <v>252742.101980427</v>
      </c>
      <c r="H53" s="31" t="n">
        <f aca="false">$D$8+$D$9*$D$10*B53</f>
        <v>100000</v>
      </c>
      <c r="I53" s="31" t="n">
        <f aca="false">G53-H53</f>
        <v>152742.101980427</v>
      </c>
    </row>
    <row r="54" customFormat="false" ht="6" hidden="false" customHeight="true" outlineLevel="0" collapsed="false"/>
    <row r="55" customFormat="false" ht="15" hidden="false" customHeight="true" outlineLevel="0" collapsed="false">
      <c r="B55" s="33" t="s">
        <v>32</v>
      </c>
      <c r="C55" s="33"/>
      <c r="D55" s="33"/>
      <c r="E55" s="33"/>
      <c r="F55" s="33"/>
      <c r="G55" s="33"/>
      <c r="H55" s="33"/>
      <c r="I55" s="33"/>
    </row>
    <row r="57" customFormat="false" ht="15" hidden="false" customHeight="false" outlineLevel="0" collapsed="false">
      <c r="B57" s="4" t="s">
        <v>33</v>
      </c>
      <c r="C57" s="4"/>
      <c r="D57" s="4"/>
      <c r="E57" s="4"/>
      <c r="F57" s="4"/>
      <c r="G57" s="4"/>
      <c r="H57" s="4"/>
      <c r="I57" s="4"/>
    </row>
  </sheetData>
  <mergeCells count="40">
    <mergeCell ref="B2:I2"/>
    <mergeCell ref="B3:I3"/>
    <mergeCell ref="B5:I5"/>
    <mergeCell ref="B7:D7"/>
    <mergeCell ref="F7:I7"/>
    <mergeCell ref="B8:C8"/>
    <mergeCell ref="F8:G8"/>
    <mergeCell ref="H8:I8"/>
    <mergeCell ref="B9:C9"/>
    <mergeCell ref="F9:G9"/>
    <mergeCell ref="H9:I9"/>
    <mergeCell ref="B10:C10"/>
    <mergeCell ref="F10:G10"/>
    <mergeCell ref="H10:I10"/>
    <mergeCell ref="B11:C11"/>
    <mergeCell ref="F11:G11"/>
    <mergeCell ref="H11:I11"/>
    <mergeCell ref="B12:C12"/>
    <mergeCell ref="F12:G12"/>
    <mergeCell ref="H12:I12"/>
    <mergeCell ref="B13:C13"/>
    <mergeCell ref="F13:G13"/>
    <mergeCell ref="H13:I13"/>
    <mergeCell ref="B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B21:I21"/>
    <mergeCell ref="B22:I22"/>
    <mergeCell ref="B55:I55"/>
    <mergeCell ref="B57:I57"/>
  </mergeCells>
  <dataValidations count="4">
    <dataValidation allowBlank="false" error="Bitte 1, 2, 4 oder 12 wählen (jährlich/halbjährlich/vierteljährlich/monatlich)." errorStyle="stop" operator="between" prompt="1=jährlich, 2=halbjährlich, 4=vierteljährlich, 12=monatlich" promptTitle="Zahlungen pro Jahr" showDropDown="false" showErrorMessage="true" showInputMessage="false" sqref="D10" type="list">
      <formula1>"1,2,4,12"</formula1>
      <formula2>0</formula2>
    </dataValidation>
    <dataValidation allowBlank="false" error="Bitte eine ganze Zahl zwischen 1 und 30 eingeben (max. Projektionsdauer)." errorStyle="stop" operator="between" prompt="Ganze Jahre (1–30)." promptTitle="Anlagehorizont" showDropDown="false" showErrorMessage="true" showInputMessage="false" sqref="D12" type="whole">
      <formula1>1</formula1>
      <formula2>30</formula2>
    </dataValidation>
    <dataValidation allowBlank="false" error="Bitte einen Prozentsatz zwischen 0 % und 100 % eingeben." errorStyle="stop" operator="between" prompt="Als Prozent, z. B. 5 %." promptTitle="Zinssatz p. a." showDropDown="false" showErrorMessage="true" showInputMessage="false" sqref="D11" type="decimal">
      <formula1>0</formula1>
      <formula2>1</formula2>
    </dataValidation>
    <dataValidation allowBlank="false" error="Bitte einen Betrag ≥ 0 eingeben." errorStyle="stop" operator="greaterThanOrEqual" showDropDown="false" showErrorMessage="true" showInputMessage="false" sqref="D8:D9" type="decimal">
      <formula1>0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2026-09-10T13:48:06Z</dcterms:created>
  <dc:creator>openpyxl</dc:creator>
  <dc:description/>
  <dc:language>en-US</dc:language>
  <cp:lastModifiedBy/>
  <dcterms:modified xsi:type="dcterms:W3CDTF">2026-09-10T13:48:07Z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